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8195" windowHeight="10440" activeTab="0"/>
  </bookViews>
  <sheets>
    <sheet name="Доходы" sheetId="1" r:id="rId1"/>
  </sheets>
  <definedNames>
    <definedName name="_xlnm.Print_Titles" localSheetId="0">'Доходы'!$3:$5</definedName>
    <definedName name="_xlnm.Print_Area" localSheetId="0">'Доходы'!$A$1:$G$375</definedName>
  </definedNames>
  <calcPr fullCalcOnLoad="1"/>
</workbook>
</file>

<file path=xl/sharedStrings.xml><?xml version="1.0" encoding="utf-8"?>
<sst xmlns="http://schemas.openxmlformats.org/spreadsheetml/2006/main" count="748" uniqueCount="744">
  <si>
    <t>Код бюджетной классификации Российской Федерации</t>
  </si>
  <si>
    <t>Наименование доходов</t>
  </si>
  <si>
    <t>Процент исполнения к прогнозным параметрам доходов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</si>
  <si>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</si>
  <si>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</si>
  <si>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</si>
  <si>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ВСЕГО:</t>
  </si>
  <si>
    <t>Прогноз доходов
на 2018 год</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</si>
  <si>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</si>
  <si>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</si>
  <si>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</si>
  <si>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</si>
  <si>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</si>
  <si>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</si>
  <si>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</si>
  <si>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</si>
  <si>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</si>
  <si>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</si>
  <si>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</si>
  <si>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</si>
  <si>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</si>
  <si>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</si>
  <si>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</si>
  <si>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</si>
  <si>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</si>
  <si>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</si>
  <si>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</si>
  <si>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</si>
  <si>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</si>
  <si>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</si>
  <si>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</si>
  <si>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</si>
  <si>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</si>
  <si>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</si>
  <si>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</si>
  <si>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</si>
  <si>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</si>
  <si>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</si>
  <si>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</si>
  <si>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</si>
  <si>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</si>
  <si>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</si>
  <si>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</si>
  <si>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</si>
  <si>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</si>
  <si>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</si>
  <si>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</si>
  <si>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</si>
  <si>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</si>
  <si>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</si>
  <si>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</si>
  <si>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</si>
  <si>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</si>
  <si>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</si>
  <si>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</si>
  <si>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</si>
  <si>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</si>
  <si>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</si>
  <si>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</si>
  <si>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</si>
  <si>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</si>
  <si>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</si>
  <si>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</si>
  <si>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</si>
  <si>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</si>
  <si>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</si>
  <si>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</si>
  <si>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</si>
  <si>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</si>
  <si>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</si>
  <si>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</si>
  <si>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</si>
  <si>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</si>
  <si>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</si>
  <si>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</si>
  <si>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</si>
  <si>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</si>
  <si>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</si>
  <si>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</si>
  <si>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</si>
  <si>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других полезных ископаемых</t>
  </si>
  <si>
    <t>Налоги на имущество</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</si>
  <si>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</si>
  <si>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</si>
  <si>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</si>
  <si>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</si>
  <si>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</si>
  <si>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</si>
  <si>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</si>
  <si>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</si>
  <si>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</si>
  <si>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</si>
  <si>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</si>
  <si>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</si>
  <si>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</si>
  <si>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</si>
  <si>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</si>
  <si>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</si>
  <si>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</si>
  <si>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</si>
  <si>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</si>
  <si>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</si>
  <si>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</si>
  <si>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</si>
  <si>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</si>
  <si>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</si>
  <si>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</si>
  <si>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</si>
  <si>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</si>
  <si>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</si>
  <si>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</si>
  <si>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</si>
  <si>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</si>
  <si>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</si>
  <si>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</si>
  <si>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</si>
  <si>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</si>
  <si>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</si>
  <si>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</si>
  <si>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</si>
  <si>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</si>
  <si>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</si>
  <si>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</si>
  <si>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</si>
  <si>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</si>
  <si>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</si>
  <si>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</si>
  <si>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</si>
  <si>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</si>
  <si>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</si>
  <si>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</si>
  <si>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</si>
  <si>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</si>
  <si>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</si>
  <si>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</si>
  <si>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</si>
  <si>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</si>
  <si>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</si>
  <si>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</si>
  <si>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</si>
  <si>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</si>
  <si>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</si>
  <si>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</si>
  <si>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</si>
  <si>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</si>
  <si>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</si>
  <si>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</si>
  <si>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</si>
  <si>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</si>
  <si>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</si>
  <si>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</si>
  <si>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</si>
  <si>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</si>
  <si>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</si>
  <si>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</si>
  <si>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</si>
  <si>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</si>
  <si>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</si>
  <si>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</si>
  <si>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</si>
  <si>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</si>
  <si>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</si>
  <si>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</si>
  <si>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</si>
  <si>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</si>
  <si>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</si>
  <si>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</si>
  <si>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</si>
  <si>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</si>
  <si>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</si>
  <si>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</si>
  <si>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</si>
  <si>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</si>
  <si>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</si>
  <si>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</si>
  <si>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</si>
  <si>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</si>
  <si>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</si>
  <si>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</si>
  <si>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</si>
  <si>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</si>
  <si>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</si>
  <si>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</si>
  <si>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</si>
  <si>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</si>
  <si>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</si>
  <si>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</si>
  <si>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</si>
  <si>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</si>
  <si>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</si>
  <si>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</si>
  <si>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</si>
  <si>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</si>
  <si>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</si>
  <si>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</si>
  <si>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</si>
  <si>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</si>
  <si>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</si>
  <si>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</si>
  <si>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</si>
  <si>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</si>
  <si>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</si>
  <si>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</si>
  <si>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</si>
  <si>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</si>
  <si>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</si>
  <si>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</si>
  <si>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</si>
  <si>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</si>
  <si>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</si>
  <si>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</si>
  <si>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</si>
  <si>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</si>
  <si>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</si>
  <si>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</si>
  <si>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</si>
  <si>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</si>
  <si>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</si>
  <si>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</si>
  <si>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</si>
  <si>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</si>
  <si>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</si>
  <si>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</si>
  <si>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</si>
  <si>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</si>
  <si>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</si>
  <si>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</si>
  <si>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</si>
  <si>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</si>
  <si>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</si>
  <si>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</si>
  <si>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</si>
  <si>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</si>
  <si>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</si>
  <si>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</si>
  <si>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</si>
  <si>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</si>
  <si>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</si>
  <si>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</si>
  <si>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</si>
  <si>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</si>
  <si>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</si>
  <si>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</si>
  <si>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</si>
  <si>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</si>
  <si>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</si>
  <si>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</si>
  <si>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</si>
  <si>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</si>
  <si>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</si>
  <si>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</si>
  <si>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</si>
  <si>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</si>
  <si>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</si>
  <si>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</si>
  <si>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</si>
  <si>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</si>
  <si>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</si>
  <si>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</si>
  <si>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</si>
  <si>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</si>
  <si>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</si>
  <si>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</si>
  <si>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</si>
  <si>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</si>
  <si>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</si>
  <si>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</si>
  <si>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</si>
  <si>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</si>
  <si>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</si>
  <si>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</si>
  <si>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</si>
  <si>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</si>
  <si>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</si>
  <si>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</si>
  <si>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</si>
  <si>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</si>
  <si>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</si>
  <si>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</si>
  <si>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</si>
  <si>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</si>
  <si>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</si>
  <si>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</si>
  <si>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</si>
  <si>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</si>
  <si>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</si>
  <si>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</si>
  <si>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</si>
  <si>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</si>
  <si>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</si>
  <si>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</si>
  <si>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</si>
  <si>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</si>
  <si>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</si>
  <si>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</si>
  <si>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</si>
  <si>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</si>
  <si>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</si>
  <si>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</si>
  <si>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</si>
  <si>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</si>
  <si>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</si>
  <si>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</si>
  <si>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</si>
  <si>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</si>
  <si>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</si>
  <si>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</si>
  <si>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</si>
  <si>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</si>
  <si>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</si>
  <si>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</si>
  <si>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</si>
  <si>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</si>
  <si>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000 1030212001 0000 110</t>
  </si>
  <si>
    <t xml:space="preserve"> 000 1030214001 0000 110</t>
  </si>
  <si>
    <t xml:space="preserve"> 000 1030214201 0000 110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</si>
  <si>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</si>
  <si>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</si>
  <si>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</si>
  <si>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</si>
  <si>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</si>
  <si>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</si>
  <si>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</si>
  <si>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</si>
  <si>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</si>
  <si>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</si>
  <si>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</si>
  <si>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</si>
  <si>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</si>
  <si>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000 1050300001 0000 110</t>
  </si>
  <si>
    <t xml:space="preserve"> 000 1050302001 0000 110</t>
  </si>
  <si>
    <t xml:space="preserve"> 000 1060000000 0000 000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</si>
  <si>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</si>
  <si>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</si>
  <si>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</si>
  <si>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</si>
  <si>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</si>
  <si>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</si>
  <si>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</si>
  <si>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</si>
  <si>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</si>
  <si>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</si>
  <si>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</si>
  <si>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</si>
  <si>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</si>
  <si>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000 1080000000 0000 000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</si>
  <si>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</si>
  <si>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</si>
  <si>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</si>
  <si>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</si>
  <si>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</si>
  <si>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</si>
  <si>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</si>
  <si>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</si>
  <si>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</si>
  <si>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</si>
  <si>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</si>
  <si>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000 1080714101 0000 110</t>
  </si>
  <si>
    <t xml:space="preserve"> 000 1080714201 0000 110</t>
  </si>
  <si>
    <t xml:space="preserve"> 000 1080717001 0000 110</t>
  </si>
  <si>
    <t xml:space="preserve"> 000 1080717201 0000 110</t>
  </si>
  <si>
    <t xml:space="preserve"> 000 1080726001 0000 110</t>
  </si>
  <si>
    <t xml:space="preserve"> 000 1080726201 0000 110</t>
  </si>
  <si>
    <t xml:space="preserve"> 000 1080728001 0000 110</t>
  </si>
  <si>
    <t xml:space="preserve"> 000 1080728201 0000 110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</si>
  <si>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</si>
  <si>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</si>
  <si>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</si>
  <si>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</si>
  <si>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</si>
  <si>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000 1090300000 0000 110</t>
  </si>
  <si>
    <t xml:space="preserve"> 000 1090302000 0000 110</t>
  </si>
  <si>
    <t xml:space="preserve"> 000 1090302501 0000 110</t>
  </si>
  <si>
    <t xml:space="preserve"> 000 1090400000 0000 110</t>
  </si>
  <si>
    <t xml:space="preserve"> 000 1090402002 0000 110</t>
  </si>
  <si>
    <t xml:space="preserve"> 000 1090403001 0000 110</t>
  </si>
  <si>
    <t xml:space="preserve"> 000 1090600002 0000 110</t>
  </si>
  <si>
    <t xml:space="preserve"> 000 1090601002 0000 110</t>
  </si>
  <si>
    <t xml:space="preserve"> 000 1091100002 0000 110</t>
  </si>
  <si>
    <t xml:space="preserve"> 000 1091101002 0000 110</t>
  </si>
  <si>
    <t xml:space="preserve"> 000 1091102002 0000 110</t>
  </si>
  <si>
    <t xml:space="preserve"> 000 1110000000 0000 000</t>
  </si>
  <si>
    <t xml:space="preserve"> 000 1110100000 0000 120</t>
  </si>
  <si>
    <t xml:space="preserve"> 000 1110102002 0000 120</t>
  </si>
  <si>
    <t xml:space="preserve"> 000 1110300000 0000 120</t>
  </si>
  <si>
    <t xml:space="preserve"> 000 1110302002 0000 120</t>
  </si>
  <si>
    <t xml:space="preserve"> 000 1110500000 0000 120</t>
  </si>
  <si>
    <t xml:space="preserve"> 000 1110502000 0000 120</t>
  </si>
  <si>
    <t xml:space="preserve"> 000 1110502202 0000 120</t>
  </si>
  <si>
    <t xml:space="preserve"> 000 1110503000 0000 120</t>
  </si>
  <si>
    <t xml:space="preserve"> 000 1110503202 0000 120</t>
  </si>
  <si>
    <t xml:space="preserve"> 000 1110507000 0000 120</t>
  </si>
  <si>
    <t xml:space="preserve"> 000 1110507202 0000 120</t>
  </si>
  <si>
    <t xml:space="preserve"> 000 1110700000 0000 120</t>
  </si>
  <si>
    <t xml:space="preserve"> 000 1110701000 0000 120</t>
  </si>
  <si>
    <t xml:space="preserve"> 000 1110701202 0000 120</t>
  </si>
  <si>
    <t xml:space="preserve"> 000 1110900000 0000 120</t>
  </si>
  <si>
    <t xml:space="preserve"> 000 1110904000 0000 120</t>
  </si>
  <si>
    <t xml:space="preserve"> 000 1110904202 0000 120</t>
  </si>
  <si>
    <t xml:space="preserve"> 000 1120000000 0000 000</t>
  </si>
  <si>
    <t xml:space="preserve"> 000 1120100001 0000 120</t>
  </si>
  <si>
    <t xml:space="preserve"> 000 1120101001 0000 120</t>
  </si>
  <si>
    <t xml:space="preserve"> 000 1120103001 0000 120</t>
  </si>
  <si>
    <t xml:space="preserve"> 000 1120104001 0000 120</t>
  </si>
  <si>
    <t xml:space="preserve"> 000 1120104101 0000 120</t>
  </si>
  <si>
    <t xml:space="preserve"> 000 1120107001 0000 120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</si>
  <si>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</si>
  <si>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</si>
  <si>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</si>
  <si>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</si>
  <si>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</si>
  <si>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</si>
  <si>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</si>
  <si>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</si>
  <si>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</si>
  <si>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</si>
  <si>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</si>
  <si>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</si>
  <si>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</si>
  <si>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000 1130102001 0000 130</t>
  </si>
  <si>
    <t xml:space="preserve"> 000 1130103101 0000 130</t>
  </si>
  <si>
    <t xml:space="preserve"> 000 1130119001 0000 130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</si>
  <si>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</si>
  <si>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</si>
  <si>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</si>
  <si>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</si>
  <si>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</si>
  <si>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</si>
  <si>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000 1130200000 0000 130</t>
  </si>
  <si>
    <t xml:space="preserve"> 000 1130299000 0000 130</t>
  </si>
  <si>
    <t xml:space="preserve"> 000 1130299202 0000 130</t>
  </si>
  <si>
    <t xml:space="preserve"> 000 1140000000 0000 000</t>
  </si>
  <si>
    <t xml:space="preserve"> 000 1140200000 0000 000</t>
  </si>
  <si>
    <t xml:space="preserve"> 000 1140202002 0000 410</t>
  </si>
  <si>
    <t xml:space="preserve"> 000 1140202202 0000 410</t>
  </si>
  <si>
    <t xml:space="preserve"> 000 1140202302 0000 410</t>
  </si>
  <si>
    <t xml:space="preserve"> 000 1140202002 0000 440</t>
  </si>
  <si>
    <t xml:space="preserve"> 000 1140202202 0000 440</t>
  </si>
  <si>
    <t xml:space="preserve"> 000 1140600000 0000 430</t>
  </si>
  <si>
    <t xml:space="preserve"> 000 1140602000 0000 430</t>
  </si>
  <si>
    <t xml:space="preserve"> 000 1140602202 0000 430</t>
  </si>
  <si>
    <t xml:space="preserve"> 000 1150000000 0000 000</t>
  </si>
  <si>
    <t xml:space="preserve"> 000 1150200000 0000 140</t>
  </si>
  <si>
    <t xml:space="preserve"> 000 1150202002 0000 140</t>
  </si>
  <si>
    <t xml:space="preserve"> 000 1160000000 0000 000</t>
  </si>
  <si>
    <t xml:space="preserve"> 000 1160200000 0000 140</t>
  </si>
  <si>
    <t xml:space="preserve"> 000 1160203002 0000 140</t>
  </si>
  <si>
    <t xml:space="preserve"> 000 1160300000 0000 140</t>
  </si>
  <si>
    <t xml:space="preserve"> 000 1160302002 0000 140</t>
  </si>
  <si>
    <t xml:space="preserve"> 000 1161800000 0000 140</t>
  </si>
  <si>
    <t xml:space="preserve"> 000 1161802002 0000 140</t>
  </si>
  <si>
    <t xml:space="preserve"> 000 1162100000 0000 140</t>
  </si>
  <si>
    <t xml:space="preserve"> 000 1162102002 0000 140</t>
  </si>
  <si>
    <t xml:space="preserve"> 000 1162300000 0000 140</t>
  </si>
  <si>
    <t xml:space="preserve"> 000 1162302002 0000 140</t>
  </si>
  <si>
    <t xml:space="preserve"> 000 1162302102 0000 140</t>
  </si>
  <si>
    <t xml:space="preserve"> 000 1162302202 0000 140</t>
  </si>
  <si>
    <t xml:space="preserve"> 000 1162500000 0000 140</t>
  </si>
  <si>
    <t xml:space="preserve"> 000 1162508000 0000 140</t>
  </si>
  <si>
    <t xml:space="preserve"> 000 1162508202 0000 140</t>
  </si>
  <si>
    <t xml:space="preserve"> 000 1162600001 0000 140</t>
  </si>
  <si>
    <t xml:space="preserve"> 000 1162700001 0000 140</t>
  </si>
  <si>
    <t xml:space="preserve"> 000 1163000001 0000 140</t>
  </si>
  <si>
    <t xml:space="preserve"> 000 1163001001 0000 140</t>
  </si>
  <si>
    <t xml:space="preserve"> 000 1163001201 0000 140</t>
  </si>
  <si>
    <t xml:space="preserve"> 000 1163002001 0000 140</t>
  </si>
  <si>
    <t xml:space="preserve"> 000 1163300000 0000 140</t>
  </si>
  <si>
    <t xml:space="preserve"> 000 1163302002 0000 140</t>
  </si>
  <si>
    <t xml:space="preserve"> 000 1163700000 0000 140</t>
  </si>
  <si>
    <t xml:space="preserve"> 000 1163702002 0000 140</t>
  </si>
  <si>
    <t xml:space="preserve"> 000 1169000000 0000 140</t>
  </si>
  <si>
    <t xml:space="preserve"> 000 1169002002 0000 140</t>
  </si>
  <si>
    <t xml:space="preserve"> 000 1170000000 0000 000</t>
  </si>
  <si>
    <t xml:space="preserve"> 000 1170100000 0000 180</t>
  </si>
  <si>
    <t xml:space="preserve"> 000 1170102002 0000 180</t>
  </si>
  <si>
    <t xml:space="preserve"> 000 1170500000 0000 180</t>
  </si>
  <si>
    <t xml:space="preserve"> 000 1170502002 0000 180</t>
  </si>
  <si>
    <t xml:space="preserve"> 000 2000000000 0000 000</t>
  </si>
  <si>
    <t xml:space="preserve"> 000 2020000000 0000 000</t>
  </si>
  <si>
    <t xml:space="preserve"> 000 2021000000 0000 151</t>
  </si>
  <si>
    <t xml:space="preserve"> 000 2021500100 0000 151</t>
  </si>
  <si>
    <t xml:space="preserve"> 000 2021500102 0000 151</t>
  </si>
  <si>
    <t xml:space="preserve"> 000 2021500900 0000 151</t>
  </si>
  <si>
    <t xml:space="preserve"> 000 2021500902 0000 151</t>
  </si>
  <si>
    <t xml:space="preserve"> 000 2022000000 0000 151</t>
  </si>
  <si>
    <t xml:space="preserve"> 000 2022005100 0000 151</t>
  </si>
  <si>
    <t xml:space="preserve"> 000 2022005102 0000 151</t>
  </si>
  <si>
    <t xml:space="preserve"> 000 2022007700 0000 151</t>
  </si>
  <si>
    <t xml:space="preserve"> 000 2022007702 0000 151</t>
  </si>
  <si>
    <t xml:space="preserve"> 000 2022300902 0000 151</t>
  </si>
  <si>
    <t xml:space="preserve"> 000 2022502100 0000 151</t>
  </si>
  <si>
    <t xml:space="preserve"> 000 2022502102 0000 151</t>
  </si>
  <si>
    <t xml:space="preserve"> 000 2022502700 0000 151</t>
  </si>
  <si>
    <t xml:space="preserve"> 000 2022502702 0000 151</t>
  </si>
  <si>
    <t xml:space="preserve"> 000 2022506602 0000 151</t>
  </si>
  <si>
    <t xml:space="preserve"> 000 2022508100 0000 151</t>
  </si>
  <si>
    <t xml:space="preserve"> 000 2022508102 0000 151</t>
  </si>
  <si>
    <t xml:space="preserve"> 000 2022508202 0000 151</t>
  </si>
  <si>
    <t xml:space="preserve"> 000 2022508402 0000 151</t>
  </si>
  <si>
    <t xml:space="preserve"> 000 2022508600 0000 151</t>
  </si>
  <si>
    <t xml:space="preserve"> 000 2022508602 0000 151</t>
  </si>
  <si>
    <t xml:space="preserve"> 000 2022509700 0000 151</t>
  </si>
  <si>
    <t xml:space="preserve"> 000 2022509702 0000 151</t>
  </si>
  <si>
    <t xml:space="preserve"> 000 2022520902 0000 151</t>
  </si>
  <si>
    <t xml:space="preserve"> 000 2022538202 0000 151</t>
  </si>
  <si>
    <t xml:space="preserve"> 000 2022540202 0000 151</t>
  </si>
  <si>
    <t xml:space="preserve"> 000 2022546202 0000 151</t>
  </si>
  <si>
    <t xml:space="preserve"> 000 2022546700 0000 151</t>
  </si>
  <si>
    <t xml:space="preserve"> 000 2022546702 0000 151</t>
  </si>
  <si>
    <t xml:space="preserve"> 000 2022549700 0000 151</t>
  </si>
  <si>
    <t xml:space="preserve"> 000 2022549702 0000 151</t>
  </si>
  <si>
    <t xml:space="preserve"> 000 2022551600 0000 151</t>
  </si>
  <si>
    <t xml:space="preserve"> 000 2022551602 0000 151</t>
  </si>
  <si>
    <t xml:space="preserve"> 000 2022551700 0000 151</t>
  </si>
  <si>
    <t xml:space="preserve"> 000 2022551702 0000 151</t>
  </si>
  <si>
    <t xml:space="preserve"> 000 2022551900 0000 151</t>
  </si>
  <si>
    <t xml:space="preserve"> 000 2022551902 0000 151</t>
  </si>
  <si>
    <t xml:space="preserve"> 000 2022552000 0000 151</t>
  </si>
  <si>
    <t xml:space="preserve"> 000 2022552002 0000 151</t>
  </si>
  <si>
    <t xml:space="preserve"> 000 2022552700 0000 151</t>
  </si>
  <si>
    <t xml:space="preserve"> 000 2022552702 0000 151</t>
  </si>
  <si>
    <t xml:space="preserve"> 000 2022553302 0000 151</t>
  </si>
  <si>
    <t xml:space="preserve"> 000 2022553402 0000 151</t>
  </si>
  <si>
    <t xml:space="preserve"> 000 2022554102 0000 151</t>
  </si>
  <si>
    <t xml:space="preserve"> 000 2022554202 0000 151</t>
  </si>
  <si>
    <t xml:space="preserve"> 000 2022554302 0000 151</t>
  </si>
  <si>
    <t xml:space="preserve"> 000 2022554402 0000 151</t>
  </si>
  <si>
    <t xml:space="preserve"> 000 2022555500 0000 151</t>
  </si>
  <si>
    <t xml:space="preserve"> 000 2022555502 0000 151</t>
  </si>
  <si>
    <t xml:space="preserve"> 000 2022556000 0000 151</t>
  </si>
  <si>
    <t xml:space="preserve"> 000 2022556002 0000 151</t>
  </si>
  <si>
    <t xml:space="preserve"> 000 2022556700 0000 151</t>
  </si>
  <si>
    <t xml:space="preserve"> 000 2022556702 0000 151</t>
  </si>
  <si>
    <t xml:space="preserve"> 000 2022556802 0000 151</t>
  </si>
  <si>
    <t xml:space="preserve"> 000 2023000000 0000 151</t>
  </si>
  <si>
    <t xml:space="preserve"> 000 2023511800 0000 151</t>
  </si>
  <si>
    <t xml:space="preserve"> 000 2023511802 0000 151</t>
  </si>
  <si>
    <t xml:space="preserve"> 000 2023512000 0000 151</t>
  </si>
  <si>
    <t xml:space="preserve"> 000 2023512002 0000 151</t>
  </si>
  <si>
    <t xml:space="preserve"> 000 2023512800 0000 151</t>
  </si>
  <si>
    <t xml:space="preserve"> 000 2023512802 0000 151</t>
  </si>
  <si>
    <t xml:space="preserve"> 000 2023512900 0000 151</t>
  </si>
  <si>
    <t xml:space="preserve"> 000 2023512902 0000 151</t>
  </si>
  <si>
    <t xml:space="preserve"> 000 2023513002 0000 151</t>
  </si>
  <si>
    <t xml:space="preserve"> 000 2023513400 0000 151</t>
  </si>
  <si>
    <t xml:space="preserve"> 000 2023513402 0000 151</t>
  </si>
  <si>
    <t xml:space="preserve"> 000 2023513500 0000 151</t>
  </si>
  <si>
    <t xml:space="preserve"> 000 2023513502 0000 151</t>
  </si>
  <si>
    <t xml:space="preserve"> 000 2023513700 0000 151</t>
  </si>
  <si>
    <t xml:space="preserve"> 000 2023513702 0000 151</t>
  </si>
  <si>
    <t xml:space="preserve"> 000 2023517600 0000 151</t>
  </si>
  <si>
    <t xml:space="preserve"> 000 2023517602 0000 151</t>
  </si>
  <si>
    <t xml:space="preserve"> 000 2023519402 0000 151</t>
  </si>
  <si>
    <t xml:space="preserve"> 000 2023522000 0000 151</t>
  </si>
  <si>
    <t xml:space="preserve"> 000 2023522002 0000 151</t>
  </si>
  <si>
    <t xml:space="preserve"> 000 2023524000 0000 151</t>
  </si>
  <si>
    <t xml:space="preserve"> 000 2023524002 0000 151</t>
  </si>
  <si>
    <t xml:space="preserve"> 000 2023525000 0000 151</t>
  </si>
  <si>
    <t xml:space="preserve"> 000 2023525002 0000 151</t>
  </si>
  <si>
    <t xml:space="preserve"> 000 2023526000 0000 151</t>
  </si>
  <si>
    <t xml:space="preserve"> 000 2023526002 0000 151</t>
  </si>
  <si>
    <t xml:space="preserve"> 000 2023527000 0000 151</t>
  </si>
  <si>
    <t xml:space="preserve"> 000 2023527002 0000 151</t>
  </si>
  <si>
    <t xml:space="preserve"> 000 2023528000 0000 151</t>
  </si>
  <si>
    <t xml:space="preserve"> 000 2023528002 0000 151</t>
  </si>
  <si>
    <t xml:space="preserve"> 000 2023529000 0000 151</t>
  </si>
  <si>
    <t xml:space="preserve"> 000 2023529002 0000 151</t>
  </si>
  <si>
    <t xml:space="preserve"> 000 2023538000 0000 151</t>
  </si>
  <si>
    <t xml:space="preserve"> 000 2023538002 0000 151</t>
  </si>
  <si>
    <t xml:space="preserve"> 000 2023557300 0000 151</t>
  </si>
  <si>
    <t xml:space="preserve"> 000 2023557302 0000 151</t>
  </si>
  <si>
    <t xml:space="preserve"> 000 2023590002 0000 151</t>
  </si>
  <si>
    <t xml:space="preserve"> 000 2024000000 0000 151</t>
  </si>
  <si>
    <t xml:space="preserve"> 000 2024514100 0000 151</t>
  </si>
  <si>
    <t xml:space="preserve"> 000 2024514102 0000 151</t>
  </si>
  <si>
    <t xml:space="preserve"> 000 2024514200 0000 151</t>
  </si>
  <si>
    <t xml:space="preserve"> 000 2024514202 0000 151</t>
  </si>
  <si>
    <t xml:space="preserve"> 000 2024516100 0000 151</t>
  </si>
  <si>
    <t xml:space="preserve"> 000 2024516102 0000 151</t>
  </si>
  <si>
    <t xml:space="preserve"> 000 2024900000 0000 151</t>
  </si>
  <si>
    <t xml:space="preserve"> 000 2024900002 0000 151</t>
  </si>
  <si>
    <t xml:space="preserve"> 000 2180000000 0000 000</t>
  </si>
  <si>
    <t xml:space="preserve"> 000 2180000000 0000 151</t>
  </si>
  <si>
    <t xml:space="preserve"> 000 2180000002 0000 151</t>
  </si>
  <si>
    <t xml:space="preserve"> 000 2186001002 0000 151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</si>
  <si>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</si>
  <si>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</si>
  <si>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</si>
  <si>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</si>
  <si>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</si>
  <si>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</si>
  <si>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000 2190000002 0000 151</t>
  </si>
  <si>
    <t xml:space="preserve"> 000 2192501802 0000 151</t>
  </si>
  <si>
    <t xml:space="preserve"> 000 2192503102 0000 151</t>
  </si>
  <si>
    <t xml:space="preserve"> 000 2192505302 0000 151</t>
  </si>
  <si>
    <t xml:space="preserve"> 000 2192505402 0000 151</t>
  </si>
  <si>
    <t xml:space="preserve"> 000 2192505502 0000 151</t>
  </si>
  <si>
    <t xml:space="preserve"> 000 2192506402 0000 151</t>
  </si>
  <si>
    <t xml:space="preserve"> 000 2192508402 0000 151</t>
  </si>
  <si>
    <t xml:space="preserve"> 000 2192554102 0000 151</t>
  </si>
  <si>
    <t xml:space="preserve"> 000 2193511802 0000 151</t>
  </si>
  <si>
    <t xml:space="preserve"> 000 2194546202 0000 151</t>
  </si>
  <si>
    <t xml:space="preserve"> 000 2195136002 0000 151</t>
  </si>
  <si>
    <t xml:space="preserve"> 000 2199000002 0000 151</t>
  </si>
  <si>
    <t>(в рублях)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</si>
  <si>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</si>
  <si>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</si>
  <si>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</si>
  <si>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</si>
  <si>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</si>
  <si>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</si>
  <si>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</si>
  <si>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</si>
  <si>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</si>
  <si>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000 1080730001 0000 110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</si>
  <si>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</si>
  <si>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000 1090302301 0000 110</t>
  </si>
  <si>
    <t>Платежи за добычу подземных вод</t>
  </si>
  <si>
    <t>000 1090308000 0000 110</t>
  </si>
  <si>
    <t>Отчисления на воспроизводство минерально-сырьевой базы</t>
  </si>
  <si>
    <t>000 1090308302 0000 110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</si>
  <si>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</si>
  <si>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000 1164900000 0000 140</t>
  </si>
  <si>
    <t>000 1164902002 0000 140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</si>
  <si>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</si>
  <si>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</si>
  <si>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000 2021500200 0000 151</t>
  </si>
  <si>
    <t>000 2021500202 0000 151</t>
  </si>
  <si>
    <t>000 2022567400 0000 151</t>
  </si>
  <si>
    <t>000 2022567402 0000 151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</si>
  <si>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</si>
  <si>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</si>
  <si>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000 2023546000 0000 151</t>
  </si>
  <si>
    <t>000 2023546002 0000 151</t>
  </si>
  <si>
    <t>000 2024515900 0000 151</t>
  </si>
  <si>
    <t>000 2024515902 0000 151</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</si>
  <si>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</si>
  <si>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</si>
  <si>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000 2024900100 0000 151</t>
  </si>
  <si>
    <t>000 2024900102 0000 151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</si>
  <si>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</si>
  <si>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</si>
  <si>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</si>
  <si>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</si>
  <si>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</si>
  <si>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000 2030200002 0000 180</t>
  </si>
  <si>
    <t>000 2030000000 0000 000</t>
  </si>
  <si>
    <t>000 20302040020000 180</t>
  </si>
  <si>
    <t>000 2192501602 0000 151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</si>
  <si>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</si>
  <si>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000 2192504302 0000 151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</si>
  <si>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</si>
  <si>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</si>
  <si>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</si>
  <si>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000 2192549502 0000 151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</si>
  <si>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</si>
  <si>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000 2192554202 0000 151</t>
  </si>
  <si>
    <t>Возврат остатков субсидий на повышение продуктивности в молочном скотоводстве из бюджетов субъектов Российской Федерации</t>
  </si>
  <si>
    <t>000 2192554302 0000 151</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</si>
  <si>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</si>
  <si>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</si>
  <si>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</si>
  <si>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</si>
  <si>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Доходы областного бюджета за 9 месяцев 2018 года</t>
  </si>
  <si>
    <t>Кассовое исполнение
за 9 месяцев
2018 года</t>
  </si>
  <si>
    <t>000 1080200001 0000 110</t>
  </si>
  <si>
    <t>000 1080202001 0000 110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</si>
  <si>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</si>
  <si>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</si>
  <si>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000 1090100000 0000 110</t>
  </si>
  <si>
    <t>Налог на прибыль организаций, зачислявшийся до 1 января 2005 года в местные бюджеты</t>
  </si>
  <si>
    <t>000 1090102004 0000 110</t>
  </si>
  <si>
    <t>Налог на прибыль организаций, зачислявшийся до 1 января 2005 года в местные бюджеты, мобилизуемый на территориях городских округов</t>
  </si>
  <si>
    <t>000 1090103005 0000 110</t>
  </si>
  <si>
    <t>Налог на прибыль организаций, зачислявшийся до 1 января 2005 года в местные бюджеты, мобилизуемый на территориях муниципальных районов</t>
  </si>
  <si>
    <t>000 1090308202 0000 110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</si>
  <si>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</si>
  <si>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000 1090401002 0000 110</t>
  </si>
  <si>
    <t>Налог на имущество предприятий</t>
  </si>
  <si>
    <t>000 1110502600 0000 120</t>
  </si>
  <si>
    <t>000 1110502610 0000 120</t>
  </si>
  <si>
    <t>000 2021521302 0000 151</t>
  </si>
  <si>
    <t>Дотации бюджетам субъектов Российской Федерации в целях стимулирования роста налогового потенциала по налогу на прибыль организаций</t>
  </si>
  <si>
    <t>000 2024513602 0000 151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</si>
  <si>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</si>
  <si>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000 2192503502 0000 151</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</si>
  <si>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</si>
  <si>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000 2192544202 0000 151</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</si>
  <si>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</si>
  <si>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</si>
  <si>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</si>
  <si>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Кассовое исполнение
за 9 месяцев
2017 года</t>
  </si>
  <si>
    <t>Темп роста 2018 к соответствующему периоду 2017, %</t>
  </si>
  <si>
    <t>000 1010102001 0000 110</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</si>
  <si>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</si>
  <si>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000 1030211001 0000 110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</si>
  <si>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</si>
  <si>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000 1070403001 0000 110</t>
  </si>
  <si>
    <t>Сбор за пользование объектами водных биологических ресурсов (по внутренним водным объектам)</t>
  </si>
  <si>
    <t>000 1090302100 0000 110</t>
  </si>
  <si>
    <t>Платежи за добычу общераспространенных полезных ископаемых</t>
  </si>
  <si>
    <t>000 1090302105 0000 110</t>
  </si>
  <si>
    <t>Платежи за добычу общераспространенных полезных ископаемых, мобилизуемые на территориях муниципальных районов</t>
  </si>
  <si>
    <t>000 1090404001 0000 110</t>
  </si>
  <si>
    <t>Налог с имущества, переходящего в порядке наследования или дарения</t>
  </si>
  <si>
    <t>Плата за выбросы загрязняющих веществ в атмосферный воздух передвижными объектами</t>
  </si>
  <si>
    <t>000 1120102001 0000 120</t>
  </si>
  <si>
    <t>000 2022519802 0000 151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</si>
  <si>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</si>
  <si>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000 2022554500 0000 151</t>
  </si>
  <si>
    <t>000 2022554502 0000 151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</si>
  <si>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</si>
  <si>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</si>
  <si>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000 2022555800 0000 151</t>
  </si>
  <si>
    <t>000 2022555802 0000 151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</si>
  <si>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</si>
  <si>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</si>
  <si>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</si>
  <si>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</si>
  <si>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000 2023548500 0000 151</t>
  </si>
  <si>
    <t>000 2023548502 0000 151</t>
  </si>
  <si>
    <t>000 2024539000 0000 151</t>
  </si>
  <si>
    <t>000 2024539002 0000 151</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</si>
  <si>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</si>
  <si>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</si>
  <si>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000 2182506402 0000 151</t>
  </si>
  <si>
    <t>000 2182552002 0000 151</t>
  </si>
  <si>
    <t>000 2192501402 0000 151</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</si>
  <si>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</si>
  <si>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000 2192503802 0000 151</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</si>
  <si>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</si>
  <si>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000 2192507602 0000 151</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</si>
  <si>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</si>
  <si>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000 2192512702 0000 151</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</si>
  <si>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</si>
  <si>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000 2192543902 0000 151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</si>
  <si>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</si>
  <si>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000 2192504602 0000 151</t>
  </si>
  <si>
    <t>000 2192544302 0000 151</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</si>
  <si>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</si>
  <si>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000 2192547002 0000 151</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</si>
  <si>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</si>
  <si>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000 2194542002 0000 151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</si>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</sst>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2">
    <font>
      <sz val="11"/>
      <name val="Calibri"/>
      <family val="2"/>
    </font>
    <font>
      <sz val="11"/>
      <color indexed="8"/>
      <name val="Calibri"/>
      <family val="2"/>
    </font>
    <font>
      <sz val="12"/>
      <name val="Times New Roman"/>
      <family val="1"/>
    </font>
    <font>
      <b/>
      <sz val="15"/>
      <name val="Times New Roman"/>
      <family val="1"/>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7">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top style="thin">
        <color rgb="FF000000"/>
      </top>
      <bottom/>
    </border>
    <border>
      <left/>
      <right style="medium">
        <color rgb="FF000000"/>
      </right>
      <top style="hair">
        <color rgb="FF000000"/>
      </top>
      <bottom/>
    </border>
    <border>
      <left/>
      <right style="medium">
        <color rgb="FF000000"/>
      </right>
      <top/>
      <bottom style="hair">
        <color rgb="FF000000"/>
      </bottom>
    </border>
    <border>
      <left/>
      <right/>
      <top style="hair">
        <color rgb="FF000000"/>
      </top>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medium">
        <color rgb="FF000000"/>
      </left>
      <right style="medium">
        <color rgb="FF000000"/>
      </right>
      <top style="hair">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style="thin">
        <color rgb="FF000000"/>
      </top>
      <bottom style="thin">
        <color rgb="FF000000"/>
      </bottom>
    </border>
    <border>
      <left/>
      <right style="medium">
        <color rgb="FF000000"/>
      </right>
      <top style="thin">
        <color rgb="FF000000"/>
      </top>
      <bottom style="hair">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
      <left/>
      <right style="thin">
        <color rgb="FF000000"/>
      </right>
      <top/>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thin">
        <color rgb="FF000000"/>
      </left>
      <right/>
      <top/>
      <bottom/>
    </border>
    <border>
      <left style="medium">
        <color rgb="FF000000"/>
      </left>
      <right style="medium">
        <color rgb="FF000000"/>
      </right>
      <top style="thin">
        <color rgb="FF000000"/>
      </top>
      <bottom style="hair">
        <color rgb="FF000000"/>
      </bottom>
    </border>
    <border>
      <left/>
      <right/>
      <top/>
      <bottom style="hair">
        <color rgb="FF000000"/>
      </bottom>
    </border>
    <border>
      <left/>
      <right style="medium">
        <color rgb="FF000000"/>
      </right>
      <top style="thin">
        <color rgb="FF000000"/>
      </top>
      <bottom style="thin">
        <color rgb="FF000000"/>
      </bottom>
    </border>
    <border>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color rgb="FF000000"/>
      </right>
      <top/>
      <bottom style="thin">
        <color rgb="FF000000"/>
      </bottom>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top/>
      <bottom style="thin"/>
    </border>
    <border>
      <left/>
      <right style="thin"/>
      <top/>
      <bottom style="thin"/>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49" fontId="35" fillId="0" borderId="0">
      <alignment horizontal="center"/>
      <protection/>
    </xf>
    <xf numFmtId="49" fontId="35" fillId="0" borderId="0">
      <alignment horizontal="center"/>
      <protection/>
    </xf>
    <xf numFmtId="49" fontId="35" fillId="0" borderId="1">
      <alignment horizontal="center" wrapText="1"/>
      <protection/>
    </xf>
    <xf numFmtId="49" fontId="35" fillId="0" borderId="1">
      <alignment horizontal="center" wrapText="1"/>
      <protection/>
    </xf>
    <xf numFmtId="49" fontId="35" fillId="0" borderId="2">
      <alignment horizontal="center" wrapText="1"/>
      <protection/>
    </xf>
    <xf numFmtId="49" fontId="35" fillId="0" borderId="2">
      <alignment horizontal="center" wrapText="1"/>
      <protection/>
    </xf>
    <xf numFmtId="49" fontId="35" fillId="0" borderId="3">
      <alignment horizontal="center"/>
      <protection/>
    </xf>
    <xf numFmtId="49" fontId="35" fillId="0" borderId="3">
      <alignment horizontal="center"/>
      <protection/>
    </xf>
    <xf numFmtId="49" fontId="35" fillId="0" borderId="4">
      <alignment/>
      <protection/>
    </xf>
    <xf numFmtId="49" fontId="35" fillId="0" borderId="4">
      <alignment/>
      <protection/>
    </xf>
    <xf numFmtId="4" fontId="35" fillId="0" borderId="3">
      <alignment horizontal="right"/>
      <protection/>
    </xf>
    <xf numFmtId="4" fontId="35" fillId="0" borderId="3">
      <alignment horizontal="right"/>
      <protection/>
    </xf>
    <xf numFmtId="4" fontId="35" fillId="0" borderId="1">
      <alignment horizontal="right"/>
      <protection/>
    </xf>
    <xf numFmtId="4" fontId="35" fillId="0" borderId="1">
      <alignment horizontal="right"/>
      <protection/>
    </xf>
    <xf numFmtId="49" fontId="35" fillId="0" borderId="0">
      <alignment horizontal="right"/>
      <protection/>
    </xf>
    <xf numFmtId="49" fontId="35" fillId="0" borderId="0">
      <alignment horizontal="right"/>
      <protection/>
    </xf>
    <xf numFmtId="4" fontId="35" fillId="0" borderId="5">
      <alignment horizontal="right"/>
      <protection/>
    </xf>
    <xf numFmtId="4" fontId="35" fillId="0" borderId="5">
      <alignment horizontal="right"/>
      <protection/>
    </xf>
    <xf numFmtId="49" fontId="35" fillId="0" borderId="6">
      <alignment horizontal="center"/>
      <protection/>
    </xf>
    <xf numFmtId="49" fontId="35" fillId="0" borderId="6">
      <alignment horizontal="center"/>
      <protection/>
    </xf>
    <xf numFmtId="4" fontId="35" fillId="0" borderId="7">
      <alignment horizontal="right"/>
      <protection/>
    </xf>
    <xf numFmtId="4" fontId="35" fillId="0" borderId="7">
      <alignment horizontal="right"/>
      <protection/>
    </xf>
    <xf numFmtId="0" fontId="35" fillId="0" borderId="8">
      <alignment horizontal="left" wrapText="1"/>
      <protection/>
    </xf>
    <xf numFmtId="0" fontId="35" fillId="0" borderId="8">
      <alignment horizontal="left" wrapText="1"/>
      <protection/>
    </xf>
    <xf numFmtId="0" fontId="36" fillId="0" borderId="9">
      <alignment horizontal="left" wrapText="1"/>
      <protection/>
    </xf>
    <xf numFmtId="0" fontId="36" fillId="0" borderId="9">
      <alignment horizontal="left" wrapText="1"/>
      <protection/>
    </xf>
    <xf numFmtId="0" fontId="35" fillId="0" borderId="10">
      <alignment horizontal="left" wrapText="1" indent="2"/>
      <protection/>
    </xf>
    <xf numFmtId="0" fontId="35" fillId="0" borderId="10">
      <alignment horizontal="left" wrapText="1" indent="2"/>
      <protection/>
    </xf>
    <xf numFmtId="0" fontId="34" fillId="0" borderId="11">
      <alignment/>
      <protection/>
    </xf>
    <xf numFmtId="0" fontId="34" fillId="0" borderId="11">
      <alignment/>
      <protection/>
    </xf>
    <xf numFmtId="0" fontId="35" fillId="0" borderId="4">
      <alignment/>
      <protection/>
    </xf>
    <xf numFmtId="0" fontId="35" fillId="0" borderId="4">
      <alignment/>
      <protection/>
    </xf>
    <xf numFmtId="0" fontId="34" fillId="0" borderId="4">
      <alignment/>
      <protection/>
    </xf>
    <xf numFmtId="0" fontId="34" fillId="0" borderId="4">
      <alignment/>
      <protection/>
    </xf>
    <xf numFmtId="0" fontId="36" fillId="0" borderId="0">
      <alignment horizontal="center"/>
      <protection/>
    </xf>
    <xf numFmtId="0" fontId="36" fillId="0" borderId="0">
      <alignment horizontal="center"/>
      <protection/>
    </xf>
    <xf numFmtId="0" fontId="36" fillId="0" borderId="4">
      <alignment/>
      <protection/>
    </xf>
    <xf numFmtId="0" fontId="36" fillId="0" borderId="4">
      <alignment/>
      <protection/>
    </xf>
    <xf numFmtId="0" fontId="35" fillId="0" borderId="12">
      <alignment horizontal="left" wrapText="1"/>
      <protection/>
    </xf>
    <xf numFmtId="0" fontId="35" fillId="0" borderId="12">
      <alignment horizontal="left" wrapText="1"/>
      <protection/>
    </xf>
    <xf numFmtId="0" fontId="35" fillId="0" borderId="13">
      <alignment horizontal="left" wrapText="1" indent="1"/>
      <protection/>
    </xf>
    <xf numFmtId="0" fontId="35" fillId="0" borderId="13">
      <alignment horizontal="left" wrapText="1" indent="1"/>
      <protection/>
    </xf>
    <xf numFmtId="0" fontId="35" fillId="0" borderId="12">
      <alignment horizontal="left" wrapText="1" indent="2"/>
      <protection/>
    </xf>
    <xf numFmtId="0" fontId="35" fillId="0" borderId="12">
      <alignment horizontal="left" wrapText="1" indent="2"/>
      <protection/>
    </xf>
    <xf numFmtId="0" fontId="34" fillId="20" borderId="14">
      <alignment/>
      <protection/>
    </xf>
    <xf numFmtId="0" fontId="34" fillId="20" borderId="14">
      <alignment/>
      <protection/>
    </xf>
    <xf numFmtId="0" fontId="35" fillId="0" borderId="15">
      <alignment horizontal="left" wrapText="1" indent="2"/>
      <protection/>
    </xf>
    <xf numFmtId="0" fontId="35" fillId="0" borderId="15">
      <alignment horizontal="left" wrapText="1" indent="2"/>
      <protection/>
    </xf>
    <xf numFmtId="0" fontId="35" fillId="0" borderId="0">
      <alignment horizontal="center" wrapText="1"/>
      <protection/>
    </xf>
    <xf numFmtId="0" fontId="35" fillId="0" borderId="0">
      <alignment horizontal="center" wrapText="1"/>
      <protection/>
    </xf>
    <xf numFmtId="49" fontId="35" fillId="0" borderId="4">
      <alignment horizontal="left"/>
      <protection/>
    </xf>
    <xf numFmtId="49" fontId="35" fillId="0" borderId="4">
      <alignment horizontal="left"/>
      <protection/>
    </xf>
    <xf numFmtId="49" fontId="35" fillId="0" borderId="16">
      <alignment horizontal="center" wrapText="1"/>
      <protection/>
    </xf>
    <xf numFmtId="49" fontId="35" fillId="0" borderId="16">
      <alignment horizontal="center" wrapText="1"/>
      <protection/>
    </xf>
    <xf numFmtId="49" fontId="35" fillId="0" borderId="16">
      <alignment horizontal="center" shrinkToFit="1"/>
      <protection/>
    </xf>
    <xf numFmtId="49" fontId="35" fillId="0" borderId="16">
      <alignment horizontal="center" shrinkToFit="1"/>
      <protection/>
    </xf>
    <xf numFmtId="49" fontId="35" fillId="0" borderId="3">
      <alignment horizontal="center" shrinkToFit="1"/>
      <protection/>
    </xf>
    <xf numFmtId="49" fontId="35" fillId="0" borderId="3">
      <alignment horizontal="center" shrinkToFit="1"/>
      <protection/>
    </xf>
    <xf numFmtId="0" fontId="35" fillId="0" borderId="17">
      <alignment horizontal="left" wrapText="1"/>
      <protection/>
    </xf>
    <xf numFmtId="0" fontId="35" fillId="0" borderId="17">
      <alignment horizontal="left" wrapText="1"/>
      <protection/>
    </xf>
    <xf numFmtId="0" fontId="35" fillId="0" borderId="8">
      <alignment horizontal="left" wrapText="1" indent="1"/>
      <protection/>
    </xf>
    <xf numFmtId="0" fontId="35" fillId="0" borderId="8">
      <alignment horizontal="left" wrapText="1" indent="1"/>
      <protection/>
    </xf>
    <xf numFmtId="0" fontId="35" fillId="0" borderId="17">
      <alignment horizontal="left" wrapText="1" indent="2"/>
      <protection/>
    </xf>
    <xf numFmtId="0" fontId="35" fillId="0" borderId="17">
      <alignment horizontal="left" wrapText="1" indent="2"/>
      <protection/>
    </xf>
    <xf numFmtId="0" fontId="35" fillId="0" borderId="8">
      <alignment horizontal="left" wrapText="1" indent="2"/>
      <protection/>
    </xf>
    <xf numFmtId="0" fontId="35" fillId="0" borderId="8">
      <alignment horizontal="left" wrapText="1" indent="2"/>
      <protection/>
    </xf>
    <xf numFmtId="0" fontId="34" fillId="0" borderId="18">
      <alignment/>
      <protection/>
    </xf>
    <xf numFmtId="0" fontId="34" fillId="0" borderId="18">
      <alignment/>
      <protection/>
    </xf>
    <xf numFmtId="0" fontId="34" fillId="0" borderId="19">
      <alignment/>
      <protection/>
    </xf>
    <xf numFmtId="0" fontId="34" fillId="0" borderId="19">
      <alignment/>
      <protection/>
    </xf>
    <xf numFmtId="0" fontId="36" fillId="0" borderId="20">
      <alignment horizontal="center" vertical="center" textRotation="90" wrapText="1"/>
      <protection/>
    </xf>
    <xf numFmtId="0" fontId="36" fillId="0" borderId="20">
      <alignment horizontal="center" vertical="center" textRotation="90" wrapText="1"/>
      <protection/>
    </xf>
    <xf numFmtId="0" fontId="36" fillId="0" borderId="11">
      <alignment horizontal="center" vertical="center" textRotation="90" wrapText="1"/>
      <protection/>
    </xf>
    <xf numFmtId="0" fontId="36" fillId="0" borderId="11">
      <alignment horizontal="center" vertical="center" textRotation="90" wrapText="1"/>
      <protection/>
    </xf>
    <xf numFmtId="0" fontId="35" fillId="0" borderId="0">
      <alignment vertical="center"/>
      <protection/>
    </xf>
    <xf numFmtId="0" fontId="35" fillId="0" borderId="0">
      <alignment vertical="center"/>
      <protection/>
    </xf>
    <xf numFmtId="0" fontId="36" fillId="0" borderId="4">
      <alignment horizontal="center" vertical="center" textRotation="90" wrapText="1"/>
      <protection/>
    </xf>
    <xf numFmtId="0" fontId="36" fillId="0" borderId="4">
      <alignment horizontal="center" vertical="center" textRotation="90" wrapText="1"/>
      <protection/>
    </xf>
    <xf numFmtId="0" fontId="36" fillId="0" borderId="11">
      <alignment horizontal="center" vertical="center" textRotation="90"/>
      <protection/>
    </xf>
    <xf numFmtId="0" fontId="36" fillId="0" borderId="11">
      <alignment horizontal="center" vertical="center" textRotation="90"/>
      <protection/>
    </xf>
    <xf numFmtId="0" fontId="36" fillId="0" borderId="4">
      <alignment horizontal="center" vertical="center" textRotation="90"/>
      <protection/>
    </xf>
    <xf numFmtId="0" fontId="36" fillId="0" borderId="4">
      <alignment horizontal="center" vertical="center" textRotation="90"/>
      <protection/>
    </xf>
    <xf numFmtId="0" fontId="36" fillId="0" borderId="20">
      <alignment horizontal="center" vertical="center" textRotation="90"/>
      <protection/>
    </xf>
    <xf numFmtId="0" fontId="36" fillId="0" borderId="20">
      <alignment horizontal="center" vertical="center" textRotation="90"/>
      <protection/>
    </xf>
    <xf numFmtId="0" fontId="36" fillId="0" borderId="21">
      <alignment horizontal="center" vertical="center" textRotation="90"/>
      <protection/>
    </xf>
    <xf numFmtId="0" fontId="36" fillId="0" borderId="21">
      <alignment horizontal="center" vertical="center" textRotation="90"/>
      <protection/>
    </xf>
    <xf numFmtId="0" fontId="37" fillId="0" borderId="4">
      <alignment wrapText="1"/>
      <protection/>
    </xf>
    <xf numFmtId="0" fontId="37" fillId="0" borderId="4">
      <alignment wrapText="1"/>
      <protection/>
    </xf>
    <xf numFmtId="0" fontId="37" fillId="0" borderId="21">
      <alignment wrapText="1"/>
      <protection/>
    </xf>
    <xf numFmtId="0" fontId="37" fillId="0" borderId="21">
      <alignment wrapText="1"/>
      <protection/>
    </xf>
    <xf numFmtId="0" fontId="37" fillId="0" borderId="11">
      <alignment wrapText="1"/>
      <protection/>
    </xf>
    <xf numFmtId="0" fontId="37" fillId="0" borderId="11">
      <alignment wrapText="1"/>
      <protection/>
    </xf>
    <xf numFmtId="0" fontId="35" fillId="0" borderId="21">
      <alignment horizontal="center" vertical="top" wrapText="1"/>
      <protection/>
    </xf>
    <xf numFmtId="0" fontId="35" fillId="0" borderId="21">
      <alignment horizontal="center" vertical="top" wrapText="1"/>
      <protection/>
    </xf>
    <xf numFmtId="0" fontId="36" fillId="0" borderId="22">
      <alignment/>
      <protection/>
    </xf>
    <xf numFmtId="0" fontId="36" fillId="0" borderId="22">
      <alignment/>
      <protection/>
    </xf>
    <xf numFmtId="49" fontId="38" fillId="0" borderId="23">
      <alignment horizontal="left" vertical="center" wrapText="1"/>
      <protection/>
    </xf>
    <xf numFmtId="49" fontId="38" fillId="0" borderId="23">
      <alignment horizontal="left" vertical="center" wrapText="1"/>
      <protection/>
    </xf>
    <xf numFmtId="49" fontId="35" fillId="0" borderId="24">
      <alignment horizontal="left" vertical="center" wrapText="1" indent="2"/>
      <protection/>
    </xf>
    <xf numFmtId="49" fontId="35" fillId="0" borderId="24">
      <alignment horizontal="left" vertical="center" wrapText="1" indent="2"/>
      <protection/>
    </xf>
    <xf numFmtId="49" fontId="35" fillId="0" borderId="15">
      <alignment horizontal="left" vertical="center" wrapText="1" indent="3"/>
      <protection/>
    </xf>
    <xf numFmtId="49" fontId="35" fillId="0" borderId="15">
      <alignment horizontal="left" vertical="center" wrapText="1" indent="3"/>
      <protection/>
    </xf>
    <xf numFmtId="49" fontId="35" fillId="0" borderId="23">
      <alignment horizontal="left" vertical="center" wrapText="1" indent="3"/>
      <protection/>
    </xf>
    <xf numFmtId="49" fontId="35" fillId="0" borderId="23">
      <alignment horizontal="left" vertical="center" wrapText="1" indent="3"/>
      <protection/>
    </xf>
    <xf numFmtId="49" fontId="35" fillId="0" borderId="25">
      <alignment horizontal="left" vertical="center" wrapText="1" indent="3"/>
      <protection/>
    </xf>
    <xf numFmtId="49" fontId="35" fillId="0" borderId="25">
      <alignment horizontal="left" vertical="center" wrapText="1" indent="3"/>
      <protection/>
    </xf>
    <xf numFmtId="0" fontId="38" fillId="0" borderId="22">
      <alignment horizontal="left" vertical="center" wrapText="1"/>
      <protection/>
    </xf>
    <xf numFmtId="0" fontId="38" fillId="0" borderId="22">
      <alignment horizontal="left" vertical="center" wrapText="1"/>
      <protection/>
    </xf>
    <xf numFmtId="49" fontId="35" fillId="0" borderId="11">
      <alignment horizontal="left" vertical="center" wrapText="1" indent="3"/>
      <protection/>
    </xf>
    <xf numFmtId="49" fontId="35" fillId="0" borderId="11">
      <alignment horizontal="left" vertical="center" wrapText="1" indent="3"/>
      <protection/>
    </xf>
    <xf numFmtId="49" fontId="35" fillId="0" borderId="0">
      <alignment horizontal="left" vertical="center" wrapText="1" indent="3"/>
      <protection/>
    </xf>
    <xf numFmtId="49" fontId="35" fillId="0" borderId="0">
      <alignment horizontal="left" vertical="center" wrapText="1" indent="3"/>
      <protection/>
    </xf>
    <xf numFmtId="49" fontId="35" fillId="0" borderId="4">
      <alignment horizontal="left" vertical="center" wrapText="1" indent="3"/>
      <protection/>
    </xf>
    <xf numFmtId="49" fontId="35" fillId="0" borderId="4">
      <alignment horizontal="left" vertical="center" wrapText="1" indent="3"/>
      <protection/>
    </xf>
    <xf numFmtId="49" fontId="38" fillId="0" borderId="22">
      <alignment horizontal="left" vertical="center" wrapText="1"/>
      <protection/>
    </xf>
    <xf numFmtId="49" fontId="38" fillId="0" borderId="22">
      <alignment horizontal="left" vertical="center" wrapText="1"/>
      <protection/>
    </xf>
    <xf numFmtId="0" fontId="35" fillId="0" borderId="23">
      <alignment horizontal="left" vertical="center" wrapText="1"/>
      <protection/>
    </xf>
    <xf numFmtId="0" fontId="35" fillId="0" borderId="23">
      <alignment horizontal="left" vertical="center" wrapText="1"/>
      <protection/>
    </xf>
    <xf numFmtId="0" fontId="35" fillId="0" borderId="25">
      <alignment horizontal="left" vertical="center" wrapText="1"/>
      <protection/>
    </xf>
    <xf numFmtId="0" fontId="35" fillId="0" borderId="25">
      <alignment horizontal="left" vertical="center" wrapText="1"/>
      <protection/>
    </xf>
    <xf numFmtId="49" fontId="35" fillId="0" borderId="23">
      <alignment horizontal="left" vertical="center" wrapText="1"/>
      <protection/>
    </xf>
    <xf numFmtId="49" fontId="35" fillId="0" borderId="23">
      <alignment horizontal="left" vertical="center" wrapText="1"/>
      <protection/>
    </xf>
    <xf numFmtId="49" fontId="35" fillId="0" borderId="25">
      <alignment horizontal="left" vertical="center" wrapText="1"/>
      <protection/>
    </xf>
    <xf numFmtId="49" fontId="35" fillId="0" borderId="25">
      <alignment horizontal="left" vertical="center" wrapText="1"/>
      <protection/>
    </xf>
    <xf numFmtId="49" fontId="36" fillId="0" borderId="26">
      <alignment horizontal="center"/>
      <protection/>
    </xf>
    <xf numFmtId="49" fontId="36" fillId="0" borderId="26">
      <alignment horizontal="center"/>
      <protection/>
    </xf>
    <xf numFmtId="49" fontId="36" fillId="0" borderId="27">
      <alignment horizontal="center" vertical="center" wrapText="1"/>
      <protection/>
    </xf>
    <xf numFmtId="49" fontId="36" fillId="0" borderId="27">
      <alignment horizontal="center" vertical="center" wrapText="1"/>
      <protection/>
    </xf>
    <xf numFmtId="49" fontId="35" fillId="0" borderId="28">
      <alignment horizontal="center" vertical="center" wrapText="1"/>
      <protection/>
    </xf>
    <xf numFmtId="49" fontId="35" fillId="0" borderId="28">
      <alignment horizontal="center" vertical="center" wrapText="1"/>
      <protection/>
    </xf>
    <xf numFmtId="49" fontId="35" fillId="0" borderId="16">
      <alignment horizontal="center" vertical="center" wrapText="1"/>
      <protection/>
    </xf>
    <xf numFmtId="49" fontId="35" fillId="0" borderId="16">
      <alignment horizontal="center" vertical="center" wrapText="1"/>
      <protection/>
    </xf>
    <xf numFmtId="49" fontId="35" fillId="0" borderId="27">
      <alignment horizontal="center" vertical="center" wrapText="1"/>
      <protection/>
    </xf>
    <xf numFmtId="49" fontId="35" fillId="0" borderId="27">
      <alignment horizontal="center" vertical="center" wrapText="1"/>
      <protection/>
    </xf>
    <xf numFmtId="49" fontId="35" fillId="0" borderId="29">
      <alignment horizontal="center" vertical="center" wrapText="1"/>
      <protection/>
    </xf>
    <xf numFmtId="49" fontId="35" fillId="0" borderId="29">
      <alignment horizontal="center" vertical="center" wrapText="1"/>
      <protection/>
    </xf>
    <xf numFmtId="49" fontId="35" fillId="0" borderId="30">
      <alignment horizontal="center" vertical="center" wrapText="1"/>
      <protection/>
    </xf>
    <xf numFmtId="49" fontId="35" fillId="0" borderId="30">
      <alignment horizontal="center" vertical="center" wrapText="1"/>
      <protection/>
    </xf>
    <xf numFmtId="49" fontId="35" fillId="0" borderId="0">
      <alignment horizontal="center" vertical="center" wrapText="1"/>
      <protection/>
    </xf>
    <xf numFmtId="49" fontId="35" fillId="0" borderId="0">
      <alignment horizontal="center" vertical="center" wrapText="1"/>
      <protection/>
    </xf>
    <xf numFmtId="49" fontId="35" fillId="0" borderId="4">
      <alignment horizontal="center" vertical="center" wrapText="1"/>
      <protection/>
    </xf>
    <xf numFmtId="49" fontId="35" fillId="0" borderId="4">
      <alignment horizontal="center" vertical="center" wrapText="1"/>
      <protection/>
    </xf>
    <xf numFmtId="49" fontId="36" fillId="0" borderId="26">
      <alignment horizontal="center" vertical="center" wrapText="1"/>
      <protection/>
    </xf>
    <xf numFmtId="49" fontId="36" fillId="0" borderId="26">
      <alignment horizontal="center" vertical="center" wrapText="1"/>
      <protection/>
    </xf>
    <xf numFmtId="0" fontId="36" fillId="0" borderId="26">
      <alignment horizontal="center" vertical="center"/>
      <protection/>
    </xf>
    <xf numFmtId="0" fontId="36" fillId="0" borderId="26">
      <alignment horizontal="center" vertical="center"/>
      <protection/>
    </xf>
    <xf numFmtId="0" fontId="35" fillId="0" borderId="28">
      <alignment horizontal="center" vertical="center"/>
      <protection/>
    </xf>
    <xf numFmtId="0" fontId="35" fillId="0" borderId="28">
      <alignment horizontal="center" vertical="center"/>
      <protection/>
    </xf>
    <xf numFmtId="0" fontId="35" fillId="0" borderId="16">
      <alignment horizontal="center" vertical="center"/>
      <protection/>
    </xf>
    <xf numFmtId="0" fontId="35" fillId="0" borderId="16">
      <alignment horizontal="center" vertical="center"/>
      <protection/>
    </xf>
    <xf numFmtId="0" fontId="35" fillId="0" borderId="27">
      <alignment horizontal="center" vertical="center"/>
      <protection/>
    </xf>
    <xf numFmtId="0" fontId="35" fillId="0" borderId="27">
      <alignment horizontal="center" vertical="center"/>
      <protection/>
    </xf>
    <xf numFmtId="0" fontId="36" fillId="0" borderId="27">
      <alignment horizontal="center" vertical="center"/>
      <protection/>
    </xf>
    <xf numFmtId="0" fontId="36" fillId="0" borderId="27">
      <alignment horizontal="center" vertical="center"/>
      <protection/>
    </xf>
    <xf numFmtId="0" fontId="35" fillId="0" borderId="29">
      <alignment horizontal="center" vertical="center"/>
      <protection/>
    </xf>
    <xf numFmtId="0" fontId="35" fillId="0" borderId="29">
      <alignment horizontal="center" vertical="center"/>
      <protection/>
    </xf>
    <xf numFmtId="49" fontId="36" fillId="0" borderId="26">
      <alignment horizontal="center" vertical="center"/>
      <protection/>
    </xf>
    <xf numFmtId="49" fontId="36" fillId="0" borderId="26">
      <alignment horizontal="center" vertical="center"/>
      <protection/>
    </xf>
    <xf numFmtId="49" fontId="35" fillId="0" borderId="28">
      <alignment horizontal="center" vertical="center"/>
      <protection/>
    </xf>
    <xf numFmtId="49" fontId="35" fillId="0" borderId="28">
      <alignment horizontal="center" vertical="center"/>
      <protection/>
    </xf>
    <xf numFmtId="49" fontId="35" fillId="0" borderId="16">
      <alignment horizontal="center" vertical="center"/>
      <protection/>
    </xf>
    <xf numFmtId="49" fontId="35" fillId="0" borderId="16">
      <alignment horizontal="center" vertical="center"/>
      <protection/>
    </xf>
    <xf numFmtId="49" fontId="35" fillId="0" borderId="27">
      <alignment horizontal="center" vertical="center"/>
      <protection/>
    </xf>
    <xf numFmtId="49" fontId="35" fillId="0" borderId="27">
      <alignment horizontal="center" vertical="center"/>
      <protection/>
    </xf>
    <xf numFmtId="49" fontId="35" fillId="0" borderId="29">
      <alignment horizontal="center" vertical="center"/>
      <protection/>
    </xf>
    <xf numFmtId="49" fontId="35" fillId="0" borderId="29">
      <alignment horizontal="center" vertical="center"/>
      <protection/>
    </xf>
    <xf numFmtId="49" fontId="35" fillId="0" borderId="4">
      <alignment horizontal="center"/>
      <protection/>
    </xf>
    <xf numFmtId="49" fontId="35" fillId="0" borderId="4">
      <alignment horizontal="center"/>
      <protection/>
    </xf>
    <xf numFmtId="0" fontId="35" fillId="0" borderId="11">
      <alignment horizontal="center"/>
      <protection/>
    </xf>
    <xf numFmtId="0" fontId="35" fillId="0" borderId="11">
      <alignment horizontal="center"/>
      <protection/>
    </xf>
    <xf numFmtId="0" fontId="35" fillId="0" borderId="0">
      <alignment horizontal="center"/>
      <protection/>
    </xf>
    <xf numFmtId="0" fontId="35" fillId="0" borderId="0">
      <alignment horizontal="center"/>
      <protection/>
    </xf>
    <xf numFmtId="49" fontId="35" fillId="0" borderId="4">
      <alignment/>
      <protection/>
    </xf>
    <xf numFmtId="49" fontId="35" fillId="0" borderId="4">
      <alignment/>
      <protection/>
    </xf>
    <xf numFmtId="0" fontId="35" fillId="0" borderId="21">
      <alignment horizontal="center" vertical="top"/>
      <protection/>
    </xf>
    <xf numFmtId="0" fontId="35" fillId="0" borderId="21">
      <alignment horizontal="center" vertical="top"/>
      <protection/>
    </xf>
    <xf numFmtId="49" fontId="35" fillId="0" borderId="21">
      <alignment horizontal="center" vertical="top" wrapText="1"/>
      <protection/>
    </xf>
    <xf numFmtId="49" fontId="35" fillId="0" borderId="21">
      <alignment horizontal="center" vertical="top" wrapText="1"/>
      <protection/>
    </xf>
    <xf numFmtId="0" fontId="35" fillId="0" borderId="18">
      <alignment/>
      <protection/>
    </xf>
    <xf numFmtId="0" fontId="35" fillId="0" borderId="18">
      <alignment/>
      <protection/>
    </xf>
    <xf numFmtId="4" fontId="35" fillId="0" borderId="31">
      <alignment horizontal="right"/>
      <protection/>
    </xf>
    <xf numFmtId="4" fontId="35" fillId="0" borderId="31">
      <alignment horizontal="right"/>
      <protection/>
    </xf>
    <xf numFmtId="4" fontId="35" fillId="0" borderId="30">
      <alignment horizontal="right"/>
      <protection/>
    </xf>
    <xf numFmtId="4" fontId="35" fillId="0" borderId="30">
      <alignment horizontal="right"/>
      <protection/>
    </xf>
    <xf numFmtId="4" fontId="35" fillId="0" borderId="0">
      <alignment horizontal="right" shrinkToFit="1"/>
      <protection/>
    </xf>
    <xf numFmtId="4" fontId="35" fillId="0" borderId="0">
      <alignment horizontal="right" shrinkToFit="1"/>
      <protection/>
    </xf>
    <xf numFmtId="4" fontId="35" fillId="0" borderId="4">
      <alignment horizontal="right"/>
      <protection/>
    </xf>
    <xf numFmtId="4" fontId="35" fillId="0" borderId="4">
      <alignment horizontal="right"/>
      <protection/>
    </xf>
    <xf numFmtId="0" fontId="35" fillId="0" borderId="11">
      <alignment/>
      <protection/>
    </xf>
    <xf numFmtId="0" fontId="35" fillId="0" borderId="11">
      <alignment/>
      <protection/>
    </xf>
    <xf numFmtId="0" fontId="35" fillId="0" borderId="21">
      <alignment horizontal="center" vertical="top" wrapText="1"/>
      <protection/>
    </xf>
    <xf numFmtId="0" fontId="35" fillId="0" borderId="21">
      <alignment horizontal="center" vertical="top" wrapText="1"/>
      <protection/>
    </xf>
    <xf numFmtId="0" fontId="35" fillId="0" borderId="4">
      <alignment horizontal="center"/>
      <protection/>
    </xf>
    <xf numFmtId="0" fontId="35" fillId="0" borderId="4">
      <alignment horizontal="center"/>
      <protection/>
    </xf>
    <xf numFmtId="49" fontId="35" fillId="0" borderId="11">
      <alignment horizontal="center"/>
      <protection/>
    </xf>
    <xf numFmtId="49" fontId="35" fillId="0" borderId="11">
      <alignment horizontal="center"/>
      <protection/>
    </xf>
    <xf numFmtId="49" fontId="35" fillId="0" borderId="0">
      <alignment horizontal="left"/>
      <protection/>
    </xf>
    <xf numFmtId="49" fontId="35" fillId="0" borderId="0">
      <alignment horizontal="left"/>
      <protection/>
    </xf>
    <xf numFmtId="4" fontId="35" fillId="0" borderId="18">
      <alignment horizontal="right"/>
      <protection/>
    </xf>
    <xf numFmtId="4" fontId="35" fillId="0" borderId="18">
      <alignment horizontal="right"/>
      <protection/>
    </xf>
    <xf numFmtId="0" fontId="35" fillId="0" borderId="21">
      <alignment horizontal="center" vertical="top"/>
      <protection/>
    </xf>
    <xf numFmtId="0" fontId="35" fillId="0" borderId="21">
      <alignment horizontal="center" vertical="top"/>
      <protection/>
    </xf>
    <xf numFmtId="4" fontId="35" fillId="0" borderId="19">
      <alignment horizontal="right"/>
      <protection/>
    </xf>
    <xf numFmtId="4" fontId="35" fillId="0" borderId="19">
      <alignment horizontal="right"/>
      <protection/>
    </xf>
    <xf numFmtId="4" fontId="35" fillId="0" borderId="32">
      <alignment horizontal="right"/>
      <protection/>
    </xf>
    <xf numFmtId="4" fontId="35" fillId="0" borderId="32">
      <alignment horizontal="right"/>
      <protection/>
    </xf>
    <xf numFmtId="0" fontId="35" fillId="0" borderId="19">
      <alignment/>
      <protection/>
    </xf>
    <xf numFmtId="0" fontId="35" fillId="0" borderId="19">
      <alignment/>
      <protection/>
    </xf>
    <xf numFmtId="0" fontId="39" fillId="0" borderId="33">
      <alignment/>
      <protection/>
    </xf>
    <xf numFmtId="0" fontId="39" fillId="0" borderId="33">
      <alignment/>
      <protection/>
    </xf>
    <xf numFmtId="0" fontId="34" fillId="20" borderId="0">
      <alignment/>
      <protection/>
    </xf>
    <xf numFmtId="0" fontId="34" fillId="20" borderId="0">
      <alignment/>
      <protection/>
    </xf>
    <xf numFmtId="0" fontId="36" fillId="0" borderId="0">
      <alignment/>
      <protection/>
    </xf>
    <xf numFmtId="0" fontId="36" fillId="0" borderId="0">
      <alignment/>
      <protection/>
    </xf>
    <xf numFmtId="0" fontId="40" fillId="0" borderId="0">
      <alignment/>
      <protection/>
    </xf>
    <xf numFmtId="0" fontId="40" fillId="0" borderId="0">
      <alignment/>
      <protection/>
    </xf>
    <xf numFmtId="0" fontId="35" fillId="0" borderId="0">
      <alignment horizontal="left"/>
      <protection/>
    </xf>
    <xf numFmtId="0" fontId="35" fillId="0" borderId="0">
      <alignment horizontal="left"/>
      <protection/>
    </xf>
    <xf numFmtId="0" fontId="35" fillId="0" borderId="0">
      <alignment/>
      <protection/>
    </xf>
    <xf numFmtId="0" fontId="35" fillId="0" borderId="0">
      <alignment/>
      <protection/>
    </xf>
    <xf numFmtId="0" fontId="39" fillId="0" borderId="0">
      <alignment/>
      <protection/>
    </xf>
    <xf numFmtId="0" fontId="39" fillId="0" borderId="0">
      <alignment/>
      <protection/>
    </xf>
    <xf numFmtId="0" fontId="34" fillId="0" borderId="0">
      <alignment/>
      <protection/>
    </xf>
    <xf numFmtId="0" fontId="34" fillId="0" borderId="0">
      <alignment/>
      <protection/>
    </xf>
    <xf numFmtId="0" fontId="34" fillId="20" borderId="4">
      <alignment/>
      <protection/>
    </xf>
    <xf numFmtId="0" fontId="34" fillId="20" borderId="4">
      <alignment/>
      <protection/>
    </xf>
    <xf numFmtId="49" fontId="35" fillId="0" borderId="21">
      <alignment horizontal="center" vertical="center" wrapText="1"/>
      <protection/>
    </xf>
    <xf numFmtId="49" fontId="35" fillId="0" borderId="21">
      <alignment horizontal="center" vertical="center" wrapText="1"/>
      <protection/>
    </xf>
    <xf numFmtId="49" fontId="35" fillId="0" borderId="21">
      <alignment horizontal="center" vertical="center" wrapText="1"/>
      <protection/>
    </xf>
    <xf numFmtId="49" fontId="35" fillId="0" borderId="21">
      <alignment horizontal="center" vertical="center" wrapText="1"/>
      <protection/>
    </xf>
    <xf numFmtId="0" fontId="34" fillId="20" borderId="34">
      <alignment/>
      <protection/>
    </xf>
    <xf numFmtId="0" fontId="34" fillId="20" borderId="34">
      <alignment/>
      <protection/>
    </xf>
    <xf numFmtId="0" fontId="35" fillId="0" borderId="35">
      <alignment horizontal="left" wrapText="1"/>
      <protection/>
    </xf>
    <xf numFmtId="0" fontId="35" fillId="0" borderId="35">
      <alignment horizontal="left" wrapText="1"/>
      <protection/>
    </xf>
    <xf numFmtId="0" fontId="35" fillId="0" borderId="12">
      <alignment horizontal="left" wrapText="1" indent="1"/>
      <protection/>
    </xf>
    <xf numFmtId="0" fontId="35" fillId="0" borderId="12">
      <alignment horizontal="left" wrapText="1" indent="1"/>
      <protection/>
    </xf>
    <xf numFmtId="0" fontId="35" fillId="0" borderId="6">
      <alignment horizontal="left" wrapText="1" indent="2"/>
      <protection/>
    </xf>
    <xf numFmtId="0" fontId="35" fillId="0" borderId="6">
      <alignment horizontal="left" wrapText="1" indent="2"/>
      <protection/>
    </xf>
    <xf numFmtId="0" fontId="34" fillId="20" borderId="11">
      <alignment/>
      <protection/>
    </xf>
    <xf numFmtId="0" fontId="34" fillId="20" borderId="11">
      <alignment/>
      <protection/>
    </xf>
    <xf numFmtId="0" fontId="41" fillId="0" borderId="0">
      <alignment horizontal="center" wrapText="1"/>
      <protection/>
    </xf>
    <xf numFmtId="0" fontId="41" fillId="0" borderId="0">
      <alignment horizontal="center" wrapText="1"/>
      <protection/>
    </xf>
    <xf numFmtId="0" fontId="42" fillId="0" borderId="0">
      <alignment horizontal="center" vertical="top"/>
      <protection/>
    </xf>
    <xf numFmtId="0" fontId="42" fillId="0" borderId="0">
      <alignment horizontal="center" vertical="top"/>
      <protection/>
    </xf>
    <xf numFmtId="0" fontId="35" fillId="0" borderId="4">
      <alignment wrapText="1"/>
      <protection/>
    </xf>
    <xf numFmtId="0" fontId="35" fillId="0" borderId="4">
      <alignment wrapText="1"/>
      <protection/>
    </xf>
    <xf numFmtId="0" fontId="35" fillId="0" borderId="34">
      <alignment wrapText="1"/>
      <protection/>
    </xf>
    <xf numFmtId="0" fontId="35" fillId="0" borderId="34">
      <alignment wrapText="1"/>
      <protection/>
    </xf>
    <xf numFmtId="0" fontId="35" fillId="0" borderId="11">
      <alignment horizontal="left"/>
      <protection/>
    </xf>
    <xf numFmtId="0" fontId="35" fillId="0" borderId="11">
      <alignment horizontal="left"/>
      <protection/>
    </xf>
    <xf numFmtId="0" fontId="34" fillId="20" borderId="36">
      <alignment/>
      <protection/>
    </xf>
    <xf numFmtId="0" fontId="34" fillId="20" borderId="36">
      <alignment/>
      <protection/>
    </xf>
    <xf numFmtId="49" fontId="35" fillId="0" borderId="26">
      <alignment horizontal="center" wrapText="1"/>
      <protection/>
    </xf>
    <xf numFmtId="49" fontId="35" fillId="0" borderId="26">
      <alignment horizontal="center" wrapText="1"/>
      <protection/>
    </xf>
    <xf numFmtId="49" fontId="35" fillId="0" borderId="28">
      <alignment horizontal="center" wrapText="1"/>
      <protection/>
    </xf>
    <xf numFmtId="49" fontId="35" fillId="0" borderId="28">
      <alignment horizontal="center" wrapText="1"/>
      <protection/>
    </xf>
    <xf numFmtId="49" fontId="35" fillId="0" borderId="27">
      <alignment horizontal="center"/>
      <protection/>
    </xf>
    <xf numFmtId="49" fontId="35" fillId="0" borderId="27">
      <alignment horizontal="center"/>
      <protection/>
    </xf>
    <xf numFmtId="0" fontId="34" fillId="20" borderId="37">
      <alignment/>
      <protection/>
    </xf>
    <xf numFmtId="0" fontId="34" fillId="20" borderId="37">
      <alignment/>
      <protection/>
    </xf>
    <xf numFmtId="0" fontId="35" fillId="0" borderId="30">
      <alignment/>
      <protection/>
    </xf>
    <xf numFmtId="0" fontId="35" fillId="0" borderId="30">
      <alignment/>
      <protection/>
    </xf>
    <xf numFmtId="0" fontId="35" fillId="0" borderId="0">
      <alignment horizontal="center"/>
      <protection/>
    </xf>
    <xf numFmtId="0" fontId="35" fillId="0" borderId="0">
      <alignment horizontal="center"/>
      <protection/>
    </xf>
    <xf numFmtId="49" fontId="35" fillId="0" borderId="11">
      <alignment/>
      <protection/>
    </xf>
    <xf numFmtId="49" fontId="35" fillId="0" borderId="11">
      <alignment/>
      <protection/>
    </xf>
    <xf numFmtId="49" fontId="35" fillId="0" borderId="0">
      <alignment/>
      <protection/>
    </xf>
    <xf numFmtId="49" fontId="35" fillId="0" borderId="0">
      <alignment/>
      <protection/>
    </xf>
    <xf numFmtId="49" fontId="35" fillId="0" borderId="1">
      <alignment horizontal="center"/>
      <protection/>
    </xf>
    <xf numFmtId="49" fontId="35" fillId="0" borderId="1">
      <alignment horizontal="center"/>
      <protection/>
    </xf>
    <xf numFmtId="49" fontId="35" fillId="0" borderId="18">
      <alignment horizontal="center"/>
      <protection/>
    </xf>
    <xf numFmtId="49" fontId="35" fillId="0" borderId="18">
      <alignment horizontal="center"/>
      <protection/>
    </xf>
    <xf numFmtId="49" fontId="35" fillId="0" borderId="21">
      <alignment horizontal="center"/>
      <protection/>
    </xf>
    <xf numFmtId="49" fontId="35" fillId="0" borderId="21">
      <alignment horizontal="center"/>
      <protection/>
    </xf>
    <xf numFmtId="49" fontId="35" fillId="0" borderId="21">
      <alignment horizontal="center" vertical="center" wrapText="1"/>
      <protection/>
    </xf>
    <xf numFmtId="49" fontId="35" fillId="0" borderId="21">
      <alignment horizontal="center" vertical="center" wrapText="1"/>
      <protection/>
    </xf>
    <xf numFmtId="49" fontId="35" fillId="0" borderId="31">
      <alignment horizontal="center" vertical="center" wrapText="1"/>
      <protection/>
    </xf>
    <xf numFmtId="49" fontId="35" fillId="0" borderId="31">
      <alignment horizontal="center" vertical="center" wrapText="1"/>
      <protection/>
    </xf>
    <xf numFmtId="0" fontId="34" fillId="20" borderId="38">
      <alignment/>
      <protection/>
    </xf>
    <xf numFmtId="0" fontId="34" fillId="20" borderId="38">
      <alignment/>
      <protection/>
    </xf>
    <xf numFmtId="4" fontId="35" fillId="0" borderId="21">
      <alignment horizontal="right"/>
      <protection/>
    </xf>
    <xf numFmtId="4" fontId="35" fillId="0" borderId="21">
      <alignment horizontal="right"/>
      <protection/>
    </xf>
    <xf numFmtId="0" fontId="35" fillId="21" borderId="30">
      <alignment/>
      <protection/>
    </xf>
    <xf numFmtId="0" fontId="35" fillId="21" borderId="30">
      <alignment/>
      <protection/>
    </xf>
    <xf numFmtId="0" fontId="35" fillId="21" borderId="0">
      <alignment/>
      <protection/>
    </xf>
    <xf numFmtId="0" fontId="35" fillId="21" borderId="0">
      <alignment/>
      <protection/>
    </xf>
    <xf numFmtId="0" fontId="41" fillId="0" borderId="0">
      <alignment horizontal="center" wrapText="1"/>
      <protection/>
    </xf>
    <xf numFmtId="0" fontId="41" fillId="0" borderId="0">
      <alignment horizontal="center" wrapText="1"/>
      <protection/>
    </xf>
    <xf numFmtId="0" fontId="43" fillId="0" borderId="39">
      <alignment/>
      <protection/>
    </xf>
    <xf numFmtId="0" fontId="43" fillId="0" borderId="39">
      <alignment/>
      <protection/>
    </xf>
    <xf numFmtId="49" fontId="44" fillId="0" borderId="40">
      <alignment horizontal="right"/>
      <protection/>
    </xf>
    <xf numFmtId="49" fontId="44" fillId="0" borderId="40">
      <alignment horizontal="right"/>
      <protection/>
    </xf>
    <xf numFmtId="0" fontId="35" fillId="0" borderId="40">
      <alignment horizontal="right"/>
      <protection/>
    </xf>
    <xf numFmtId="0" fontId="35" fillId="0" borderId="40">
      <alignment horizontal="right"/>
      <protection/>
    </xf>
    <xf numFmtId="0" fontId="43" fillId="0" borderId="4">
      <alignment/>
      <protection/>
    </xf>
    <xf numFmtId="0" fontId="43" fillId="0" borderId="4">
      <alignment/>
      <protection/>
    </xf>
    <xf numFmtId="0" fontId="35" fillId="0" borderId="31">
      <alignment horizontal="center"/>
      <protection/>
    </xf>
    <xf numFmtId="0" fontId="35" fillId="0" borderId="31">
      <alignment horizontal="center"/>
      <protection/>
    </xf>
    <xf numFmtId="49" fontId="34" fillId="0" borderId="41">
      <alignment horizontal="center"/>
      <protection/>
    </xf>
    <xf numFmtId="49" fontId="34" fillId="0" borderId="41">
      <alignment horizontal="center"/>
      <protection/>
    </xf>
    <xf numFmtId="164" fontId="35" fillId="0" borderId="9">
      <alignment horizontal="center"/>
      <protection/>
    </xf>
    <xf numFmtId="164" fontId="35" fillId="0" borderId="9">
      <alignment horizontal="center"/>
      <protection/>
    </xf>
    <xf numFmtId="0" fontId="35" fillId="0" borderId="42">
      <alignment horizontal="center"/>
      <protection/>
    </xf>
    <xf numFmtId="0" fontId="35" fillId="0" borderId="42">
      <alignment horizontal="center"/>
      <protection/>
    </xf>
    <xf numFmtId="49" fontId="35" fillId="0" borderId="10">
      <alignment horizontal="center"/>
      <protection/>
    </xf>
    <xf numFmtId="49" fontId="35" fillId="0" borderId="10">
      <alignment horizontal="center"/>
      <protection/>
    </xf>
    <xf numFmtId="49" fontId="35" fillId="0" borderId="9">
      <alignment horizontal="center"/>
      <protection/>
    </xf>
    <xf numFmtId="49" fontId="35" fillId="0" borderId="9">
      <alignment horizontal="center"/>
      <protection/>
    </xf>
    <xf numFmtId="0" fontId="35" fillId="0" borderId="9">
      <alignment horizontal="center"/>
      <protection/>
    </xf>
    <xf numFmtId="0" fontId="35" fillId="0" borderId="9">
      <alignment horizontal="center"/>
      <protection/>
    </xf>
    <xf numFmtId="49" fontId="35" fillId="0" borderId="43">
      <alignment horizontal="center"/>
      <protection/>
    </xf>
    <xf numFmtId="49" fontId="35" fillId="0" borderId="43">
      <alignment horizontal="center"/>
      <protection/>
    </xf>
    <xf numFmtId="0" fontId="39" fillId="0" borderId="30">
      <alignment/>
      <protection/>
    </xf>
    <xf numFmtId="0" fontId="39" fillId="0" borderId="30">
      <alignment/>
      <protection/>
    </xf>
    <xf numFmtId="0" fontId="43" fillId="0" borderId="0">
      <alignment/>
      <protection/>
    </xf>
    <xf numFmtId="0" fontId="43" fillId="0" borderId="0">
      <alignment/>
      <protection/>
    </xf>
    <xf numFmtId="0" fontId="34" fillId="0" borderId="44">
      <alignment/>
      <protection/>
    </xf>
    <xf numFmtId="0" fontId="34" fillId="0" borderId="44">
      <alignment/>
      <protection/>
    </xf>
    <xf numFmtId="0" fontId="34" fillId="0" borderId="33">
      <alignment/>
      <protection/>
    </xf>
    <xf numFmtId="0" fontId="34" fillId="0" borderId="33">
      <alignment/>
      <protection/>
    </xf>
    <xf numFmtId="4" fontId="35" fillId="0" borderId="6">
      <alignment horizontal="right"/>
      <protection/>
    </xf>
    <xf numFmtId="4" fontId="35" fillId="0" borderId="6">
      <alignment horizontal="right"/>
      <protection/>
    </xf>
    <xf numFmtId="49" fontId="35" fillId="0" borderId="19">
      <alignment horizontal="center"/>
      <protection/>
    </xf>
    <xf numFmtId="49" fontId="35" fillId="0" borderId="19">
      <alignment horizontal="center"/>
      <protection/>
    </xf>
    <xf numFmtId="0" fontId="35" fillId="0" borderId="45">
      <alignment horizontal="left" wrapText="1"/>
      <protection/>
    </xf>
    <xf numFmtId="0" fontId="35" fillId="0" borderId="45">
      <alignment horizontal="left" wrapText="1"/>
      <protection/>
    </xf>
    <xf numFmtId="0" fontId="35" fillId="0" borderId="17">
      <alignment horizontal="left" wrapText="1" indent="1"/>
      <protection/>
    </xf>
    <xf numFmtId="0" fontId="35" fillId="0" borderId="17">
      <alignment horizontal="left" wrapText="1" indent="1"/>
      <protection/>
    </xf>
    <xf numFmtId="0" fontId="35" fillId="0" borderId="9">
      <alignment horizontal="left" wrapText="1" indent="2"/>
      <protection/>
    </xf>
    <xf numFmtId="0" fontId="35" fillId="0" borderId="9">
      <alignment horizontal="left" wrapText="1" indent="2"/>
      <protection/>
    </xf>
    <xf numFmtId="0" fontId="34" fillId="20" borderId="46">
      <alignment/>
      <protection/>
    </xf>
    <xf numFmtId="0" fontId="34" fillId="20" borderId="46">
      <alignment/>
      <protection/>
    </xf>
    <xf numFmtId="0" fontId="35" fillId="21" borderId="14">
      <alignment/>
      <protection/>
    </xf>
    <xf numFmtId="0" fontId="35" fillId="21" borderId="14">
      <alignment/>
      <protection/>
    </xf>
    <xf numFmtId="0" fontId="41" fillId="0" borderId="0">
      <alignment horizontal="left" wrapText="1"/>
      <protection/>
    </xf>
    <xf numFmtId="0" fontId="41" fillId="0" borderId="0">
      <alignment horizontal="left" wrapText="1"/>
      <protection/>
    </xf>
    <xf numFmtId="49" fontId="34" fillId="0" borderId="0">
      <alignment/>
      <protection/>
    </xf>
    <xf numFmtId="49" fontId="34" fillId="0" borderId="0">
      <alignment/>
      <protection/>
    </xf>
    <xf numFmtId="0" fontId="35" fillId="0" borderId="0">
      <alignment horizontal="right"/>
      <protection/>
    </xf>
    <xf numFmtId="0" fontId="35" fillId="0" borderId="0">
      <alignment horizontal="right"/>
      <protection/>
    </xf>
    <xf numFmtId="49" fontId="35" fillId="0" borderId="0">
      <alignment horizontal="right"/>
      <protection/>
    </xf>
    <xf numFmtId="49" fontId="35" fillId="0" borderId="0">
      <alignment horizontal="right"/>
      <protection/>
    </xf>
    <xf numFmtId="0" fontId="35" fillId="0" borderId="0">
      <alignment horizontal="left" wrapText="1"/>
      <protection/>
    </xf>
    <xf numFmtId="0" fontId="35" fillId="0" borderId="0">
      <alignment horizontal="left" wrapText="1"/>
      <protection/>
    </xf>
    <xf numFmtId="0" fontId="35" fillId="0" borderId="4">
      <alignment horizontal="left"/>
      <protection/>
    </xf>
    <xf numFmtId="0" fontId="35" fillId="0" borderId="4">
      <alignment horizontal="left"/>
      <protection/>
    </xf>
    <xf numFmtId="0" fontId="35" fillId="0" borderId="13">
      <alignment horizontal="left" wrapText="1"/>
      <protection/>
    </xf>
    <xf numFmtId="0" fontId="35" fillId="0" borderId="13">
      <alignment horizontal="left" wrapText="1"/>
      <protection/>
    </xf>
    <xf numFmtId="0" fontId="35" fillId="0" borderId="34">
      <alignment/>
      <protection/>
    </xf>
    <xf numFmtId="0" fontId="35" fillId="0" borderId="34">
      <alignment/>
      <protection/>
    </xf>
    <xf numFmtId="0" fontId="36" fillId="0" borderId="47">
      <alignment horizontal="left" wrapText="1"/>
      <protection/>
    </xf>
    <xf numFmtId="0" fontId="36" fillId="0" borderId="47">
      <alignment horizontal="left" wrapText="1"/>
      <protection/>
    </xf>
    <xf numFmtId="0" fontId="35" fillId="0" borderId="5">
      <alignment horizontal="left" wrapText="1" indent="2"/>
      <protection/>
    </xf>
    <xf numFmtId="0" fontId="35" fillId="0" borderId="5">
      <alignment horizontal="left" wrapText="1" indent="2"/>
      <protection/>
    </xf>
    <xf numFmtId="49" fontId="35" fillId="0" borderId="0">
      <alignment horizontal="center" wrapText="1"/>
      <protection/>
    </xf>
    <xf numFmtId="49" fontId="35" fillId="0" borderId="0">
      <alignment horizontal="center" wrapText="1"/>
      <protection/>
    </xf>
    <xf numFmtId="49" fontId="35" fillId="0" borderId="27">
      <alignment horizontal="center" wrapText="1"/>
      <protection/>
    </xf>
    <xf numFmtId="49" fontId="35" fillId="0" borderId="27">
      <alignment horizontal="center" wrapText="1"/>
      <protection/>
    </xf>
    <xf numFmtId="0" fontId="35" fillId="0" borderId="48">
      <alignment/>
      <protection/>
    </xf>
    <xf numFmtId="0" fontId="35" fillId="0" borderId="48">
      <alignment/>
      <protection/>
    </xf>
    <xf numFmtId="0" fontId="35" fillId="0" borderId="49">
      <alignment horizontal="center" wrapText="1"/>
      <protection/>
    </xf>
    <xf numFmtId="0" fontId="35" fillId="0" borderId="49">
      <alignment horizontal="center" wrapText="1"/>
      <protection/>
    </xf>
    <xf numFmtId="0" fontId="34" fillId="20" borderId="30">
      <alignment/>
      <protection/>
    </xf>
    <xf numFmtId="0" fontId="34" fillId="20" borderId="30">
      <alignment/>
      <protection/>
    </xf>
    <xf numFmtId="49" fontId="35" fillId="0" borderId="16">
      <alignment horizontal="center"/>
      <protection/>
    </xf>
    <xf numFmtId="49" fontId="35" fillId="0" borderId="16">
      <alignment horizontal="center"/>
      <protection/>
    </xf>
    <xf numFmtId="0" fontId="34" fillId="0" borderId="30">
      <alignment/>
      <protection/>
    </xf>
    <xf numFmtId="0" fontId="34" fillId="0" borderId="30">
      <alignment/>
      <protection/>
    </xf>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45" fillId="28" borderId="50" applyNumberFormat="0" applyAlignment="0" applyProtection="0"/>
    <xf numFmtId="0" fontId="46" fillId="29" borderId="51" applyNumberFormat="0" applyAlignment="0" applyProtection="0"/>
    <xf numFmtId="0" fontId="47" fillId="29" borderId="5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52" applyNumberFormat="0" applyFill="0" applyAlignment="0" applyProtection="0"/>
    <xf numFmtId="0" fontId="49" fillId="0" borderId="53" applyNumberFormat="0" applyFill="0" applyAlignment="0" applyProtection="0"/>
    <xf numFmtId="0" fontId="50" fillId="0" borderId="54"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55" applyNumberFormat="0" applyFill="0" applyAlignment="0" applyProtection="0"/>
    <xf numFmtId="0" fontId="52" fillId="30" borderId="56"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1" borderId="0" applyNumberFormat="0" applyBorder="0" applyAlignment="0" applyProtection="0"/>
    <xf numFmtId="0" fontId="54" fillId="31" borderId="0" applyNumberFormat="0" applyBorder="0" applyAlignment="0" applyProtection="0"/>
    <xf numFmtId="0" fontId="32" fillId="0" borderId="0">
      <alignment/>
      <protection/>
    </xf>
    <xf numFmtId="0" fontId="32" fillId="0" borderId="0">
      <alignment/>
      <protection/>
    </xf>
    <xf numFmtId="0" fontId="0" fillId="0" borderId="0">
      <alignment/>
      <protection/>
    </xf>
    <xf numFmtId="0" fontId="0" fillId="0" borderId="0">
      <alignment/>
      <protection/>
    </xf>
    <xf numFmtId="0" fontId="55" fillId="32"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33" borderId="57" applyNumberFormat="0" applyFont="0" applyAlignment="0" applyProtection="0"/>
    <xf numFmtId="0" fontId="32" fillId="33" borderId="57" applyNumberFormat="0" applyFont="0" applyAlignment="0" applyProtection="0"/>
    <xf numFmtId="9" fontId="0" fillId="0" borderId="0" applyFont="0" applyFill="0" applyBorder="0" applyAlignment="0" applyProtection="0"/>
    <xf numFmtId="0" fontId="57" fillId="0" borderId="5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4" borderId="0" applyNumberFormat="0" applyBorder="0" applyAlignment="0" applyProtection="0"/>
    <xf numFmtId="0" fontId="59" fillId="34" borderId="0" applyNumberFormat="0" applyBorder="0" applyAlignment="0" applyProtection="0"/>
  </cellStyleXfs>
  <cellXfs count="26">
    <xf numFmtId="0" fontId="0" fillId="0" borderId="0" xfId="0" applyFont="1" applyAlignment="1">
      <alignment/>
    </xf>
    <xf numFmtId="49" fontId="60" fillId="0" borderId="59" xfId="333" applyNumberFormat="1" applyFont="1" applyFill="1" applyBorder="1" applyAlignment="1" applyProtection="1" quotePrefix="1">
      <alignment horizontal="center" vertical="top"/>
      <protection/>
    </xf>
    <xf numFmtId="0" fontId="2" fillId="0" borderId="0" xfId="0" applyFont="1" applyFill="1" applyAlignment="1" applyProtection="1">
      <alignment horizontal="center" vertical="top"/>
      <protection locked="0"/>
    </xf>
    <xf numFmtId="0" fontId="2" fillId="0" borderId="0" xfId="0" applyFont="1" applyFill="1" applyAlignment="1" applyProtection="1">
      <alignment/>
      <protection locked="0"/>
    </xf>
    <xf numFmtId="49" fontId="60" fillId="0" borderId="0" xfId="327" applyNumberFormat="1" applyFont="1" applyFill="1" applyAlignment="1" applyProtection="1">
      <alignment horizontal="center" vertical="top"/>
      <protection/>
    </xf>
    <xf numFmtId="0" fontId="60" fillId="0" borderId="0" xfId="277" applyNumberFormat="1" applyFont="1" applyFill="1" applyProtection="1">
      <alignment horizontal="left"/>
      <protection/>
    </xf>
    <xf numFmtId="49" fontId="60" fillId="0" borderId="0" xfId="327" applyNumberFormat="1" applyFont="1" applyFill="1" applyProtection="1">
      <alignment/>
      <protection/>
    </xf>
    <xf numFmtId="49" fontId="61" fillId="0" borderId="59" xfId="333" applyNumberFormat="1" applyFont="1" applyFill="1" applyBorder="1" applyAlignment="1" applyProtection="1" quotePrefix="1">
      <alignment horizontal="center" vertical="top"/>
      <protection/>
    </xf>
    <xf numFmtId="0" fontId="61" fillId="0" borderId="59" xfId="297" applyNumberFormat="1" applyFont="1" applyFill="1" applyBorder="1" applyAlignment="1" applyProtection="1">
      <alignment horizontal="left" vertical="center" wrapText="1"/>
      <protection/>
    </xf>
    <xf numFmtId="4" fontId="61" fillId="0" borderId="59" xfId="341" applyNumberFormat="1" applyFont="1" applyFill="1" applyBorder="1" applyProtection="1">
      <alignment horizontal="right"/>
      <protection/>
    </xf>
    <xf numFmtId="0" fontId="60" fillId="0" borderId="59" xfId="297" applyNumberFormat="1" applyFont="1" applyFill="1" applyBorder="1" applyAlignment="1" applyProtection="1">
      <alignment horizontal="left" vertical="center" wrapText="1"/>
      <protection/>
    </xf>
    <xf numFmtId="4" fontId="60" fillId="0" borderId="59" xfId="341" applyNumberFormat="1" applyFont="1" applyFill="1" applyBorder="1" applyProtection="1">
      <alignment horizontal="right"/>
      <protection/>
    </xf>
    <xf numFmtId="4" fontId="2" fillId="0" borderId="0" xfId="0" applyNumberFormat="1" applyFont="1" applyFill="1" applyAlignment="1" applyProtection="1">
      <alignment/>
      <protection locked="0"/>
    </xf>
    <xf numFmtId="4" fontId="61" fillId="0" borderId="60" xfId="341" applyNumberFormat="1" applyFont="1" applyFill="1" applyBorder="1" applyAlignment="1" applyProtection="1">
      <alignment horizontal="right" vertical="center"/>
      <protection/>
    </xf>
    <xf numFmtId="166" fontId="61" fillId="0" borderId="59" xfId="381" applyNumberFormat="1" applyFont="1" applyFill="1" applyBorder="1" applyProtection="1">
      <alignment horizontal="right"/>
      <protection/>
    </xf>
    <xf numFmtId="166" fontId="60" fillId="0" borderId="59" xfId="381" applyNumberFormat="1" applyFont="1" applyFill="1" applyBorder="1" applyProtection="1">
      <alignment horizontal="right"/>
      <protection/>
    </xf>
    <xf numFmtId="166" fontId="61" fillId="0" borderId="3" xfId="381" applyNumberFormat="1" applyFont="1" applyFill="1" applyBorder="1" applyAlignment="1" applyProtection="1">
      <alignment horizontal="right" vertical="center"/>
      <protection/>
    </xf>
    <xf numFmtId="0" fontId="60" fillId="0" borderId="59" xfId="333" applyNumberFormat="1" applyFont="1" applyFill="1" applyBorder="1" applyAlignment="1" applyProtection="1" quotePrefix="1">
      <alignment horizontal="left" vertical="center" wrapText="1"/>
      <protection/>
    </xf>
    <xf numFmtId="49" fontId="2" fillId="0" borderId="61" xfId="457" applyNumberFormat="1" applyFont="1" applyFill="1" applyBorder="1" applyAlignment="1">
      <alignment horizontal="center" vertical="center" wrapText="1" shrinkToFit="1"/>
      <protection/>
    </xf>
    <xf numFmtId="49" fontId="2" fillId="0" borderId="62" xfId="457" applyNumberFormat="1" applyFont="1" applyFill="1" applyBorder="1" applyAlignment="1">
      <alignment horizontal="center" vertical="center" wrapText="1" shrinkToFit="1"/>
      <protection/>
    </xf>
    <xf numFmtId="49" fontId="2" fillId="0" borderId="63" xfId="457" applyNumberFormat="1" applyFont="1" applyFill="1" applyBorder="1" applyAlignment="1">
      <alignment horizontal="center" vertical="center" wrapText="1" shrinkToFit="1"/>
      <protection/>
    </xf>
    <xf numFmtId="0" fontId="2" fillId="0" borderId="64" xfId="457" applyFont="1" applyFill="1" applyBorder="1" applyAlignment="1">
      <alignment horizontal="right" vertical="center"/>
      <protection/>
    </xf>
    <xf numFmtId="0" fontId="3" fillId="0" borderId="0" xfId="0" applyFont="1" applyFill="1" applyAlignment="1" applyProtection="1">
      <alignment horizontal="center" vertical="center"/>
      <protection locked="0"/>
    </xf>
    <xf numFmtId="0" fontId="61" fillId="0" borderId="65" xfId="293" applyNumberFormat="1" applyFont="1" applyFill="1" applyBorder="1" applyAlignment="1" applyProtection="1">
      <alignment horizontal="left" vertical="center" wrapText="1"/>
      <protection/>
    </xf>
    <xf numFmtId="0" fontId="61" fillId="0" borderId="66" xfId="293" applyNumberFormat="1" applyFont="1" applyFill="1" applyBorder="1" applyAlignment="1" applyProtection="1">
      <alignment horizontal="left" vertical="center" wrapText="1"/>
      <protection/>
    </xf>
    <xf numFmtId="0" fontId="60" fillId="0" borderId="59" xfId="0" applyFont="1" applyFill="1" applyBorder="1" applyAlignment="1">
      <alignment vertical="center" wrapText="1"/>
    </xf>
  </cellXfs>
  <cellStyles count="46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br 2" xfId="52"/>
    <cellStyle name="col" xfId="53"/>
    <cellStyle name="col 2" xfId="54"/>
    <cellStyle name="style0" xfId="55"/>
    <cellStyle name="style0 2" xfId="56"/>
    <cellStyle name="td" xfId="57"/>
    <cellStyle name="td 2" xfId="58"/>
    <cellStyle name="tr" xfId="59"/>
    <cellStyle name="tr 2" xfId="60"/>
    <cellStyle name="xl100" xfId="61"/>
    <cellStyle name="xl100 2" xfId="62"/>
    <cellStyle name="xl101" xfId="63"/>
    <cellStyle name="xl101 2" xfId="64"/>
    <cellStyle name="xl102" xfId="65"/>
    <cellStyle name="xl102 2" xfId="66"/>
    <cellStyle name="xl103" xfId="67"/>
    <cellStyle name="xl103 2" xfId="68"/>
    <cellStyle name="xl104" xfId="69"/>
    <cellStyle name="xl104 2" xfId="70"/>
    <cellStyle name="xl105" xfId="71"/>
    <cellStyle name="xl105 2" xfId="72"/>
    <cellStyle name="xl106" xfId="73"/>
    <cellStyle name="xl106 2" xfId="74"/>
    <cellStyle name="xl107" xfId="75"/>
    <cellStyle name="xl107 2" xfId="76"/>
    <cellStyle name="xl108" xfId="77"/>
    <cellStyle name="xl108 2" xfId="78"/>
    <cellStyle name="xl109" xfId="79"/>
    <cellStyle name="xl109 2" xfId="80"/>
    <cellStyle name="xl110" xfId="81"/>
    <cellStyle name="xl110 2" xfId="82"/>
    <cellStyle name="xl111" xfId="83"/>
    <cellStyle name="xl111 2" xfId="84"/>
    <cellStyle name="xl112" xfId="85"/>
    <cellStyle name="xl112 2" xfId="86"/>
    <cellStyle name="xl113" xfId="87"/>
    <cellStyle name="xl113 2" xfId="88"/>
    <cellStyle name="xl114" xfId="89"/>
    <cellStyle name="xl114 2" xfId="90"/>
    <cellStyle name="xl115" xfId="91"/>
    <cellStyle name="xl115 2" xfId="92"/>
    <cellStyle name="xl116" xfId="93"/>
    <cellStyle name="xl116 2" xfId="94"/>
    <cellStyle name="xl117" xfId="95"/>
    <cellStyle name="xl117 2" xfId="96"/>
    <cellStyle name="xl118" xfId="97"/>
    <cellStyle name="xl118 2" xfId="98"/>
    <cellStyle name="xl119" xfId="99"/>
    <cellStyle name="xl119 2" xfId="100"/>
    <cellStyle name="xl120" xfId="101"/>
    <cellStyle name="xl120 2" xfId="102"/>
    <cellStyle name="xl121" xfId="103"/>
    <cellStyle name="xl121 2" xfId="104"/>
    <cellStyle name="xl122" xfId="105"/>
    <cellStyle name="xl122 2" xfId="106"/>
    <cellStyle name="xl123" xfId="107"/>
    <cellStyle name="xl123 2" xfId="108"/>
    <cellStyle name="xl124" xfId="109"/>
    <cellStyle name="xl124 2" xfId="110"/>
    <cellStyle name="xl125" xfId="111"/>
    <cellStyle name="xl125 2" xfId="112"/>
    <cellStyle name="xl126" xfId="113"/>
    <cellStyle name="xl126 2" xfId="114"/>
    <cellStyle name="xl127" xfId="115"/>
    <cellStyle name="xl127 2" xfId="116"/>
    <cellStyle name="xl128" xfId="117"/>
    <cellStyle name="xl128 2" xfId="118"/>
    <cellStyle name="xl129" xfId="119"/>
    <cellStyle name="xl129 2" xfId="120"/>
    <cellStyle name="xl130" xfId="121"/>
    <cellStyle name="xl130 2" xfId="122"/>
    <cellStyle name="xl131" xfId="123"/>
    <cellStyle name="xl131 2" xfId="124"/>
    <cellStyle name="xl132" xfId="125"/>
    <cellStyle name="xl132 2" xfId="126"/>
    <cellStyle name="xl133" xfId="127"/>
    <cellStyle name="xl133 2" xfId="128"/>
    <cellStyle name="xl134" xfId="129"/>
    <cellStyle name="xl134 2" xfId="130"/>
    <cellStyle name="xl135" xfId="131"/>
    <cellStyle name="xl135 2" xfId="132"/>
    <cellStyle name="xl136" xfId="133"/>
    <cellStyle name="xl136 2" xfId="134"/>
    <cellStyle name="xl137" xfId="135"/>
    <cellStyle name="xl137 2" xfId="136"/>
    <cellStyle name="xl138" xfId="137"/>
    <cellStyle name="xl138 2" xfId="138"/>
    <cellStyle name="xl139" xfId="139"/>
    <cellStyle name="xl139 2" xfId="140"/>
    <cellStyle name="xl140" xfId="141"/>
    <cellStyle name="xl140 2" xfId="142"/>
    <cellStyle name="xl141" xfId="143"/>
    <cellStyle name="xl141 2" xfId="144"/>
    <cellStyle name="xl142" xfId="145"/>
    <cellStyle name="xl142 2" xfId="146"/>
    <cellStyle name="xl143" xfId="147"/>
    <cellStyle name="xl143 2" xfId="148"/>
    <cellStyle name="xl144" xfId="149"/>
    <cellStyle name="xl144 2" xfId="150"/>
    <cellStyle name="xl145" xfId="151"/>
    <cellStyle name="xl145 2" xfId="152"/>
    <cellStyle name="xl146" xfId="153"/>
    <cellStyle name="xl146 2" xfId="154"/>
    <cellStyle name="xl147" xfId="155"/>
    <cellStyle name="xl147 2" xfId="156"/>
    <cellStyle name="xl148" xfId="157"/>
    <cellStyle name="xl148 2" xfId="158"/>
    <cellStyle name="xl149" xfId="159"/>
    <cellStyle name="xl149 2" xfId="160"/>
    <cellStyle name="xl150" xfId="161"/>
    <cellStyle name="xl150 2" xfId="162"/>
    <cellStyle name="xl151" xfId="163"/>
    <cellStyle name="xl151 2" xfId="164"/>
    <cellStyle name="xl152" xfId="165"/>
    <cellStyle name="xl152 2" xfId="166"/>
    <cellStyle name="xl153" xfId="167"/>
    <cellStyle name="xl153 2" xfId="168"/>
    <cellStyle name="xl154" xfId="169"/>
    <cellStyle name="xl154 2" xfId="170"/>
    <cellStyle name="xl155" xfId="171"/>
    <cellStyle name="xl155 2" xfId="172"/>
    <cellStyle name="xl156" xfId="173"/>
    <cellStyle name="xl156 2" xfId="174"/>
    <cellStyle name="xl157" xfId="175"/>
    <cellStyle name="xl157 2" xfId="176"/>
    <cellStyle name="xl158" xfId="177"/>
    <cellStyle name="xl158 2" xfId="178"/>
    <cellStyle name="xl159" xfId="179"/>
    <cellStyle name="xl159 2" xfId="180"/>
    <cellStyle name="xl160" xfId="181"/>
    <cellStyle name="xl160 2" xfId="182"/>
    <cellStyle name="xl161" xfId="183"/>
    <cellStyle name="xl161 2" xfId="184"/>
    <cellStyle name="xl162" xfId="185"/>
    <cellStyle name="xl162 2" xfId="186"/>
    <cellStyle name="xl163" xfId="187"/>
    <cellStyle name="xl163 2" xfId="188"/>
    <cellStyle name="xl164" xfId="189"/>
    <cellStyle name="xl164 2" xfId="190"/>
    <cellStyle name="xl165" xfId="191"/>
    <cellStyle name="xl165 2" xfId="192"/>
    <cellStyle name="xl166" xfId="193"/>
    <cellStyle name="xl166 2" xfId="194"/>
    <cellStyle name="xl167" xfId="195"/>
    <cellStyle name="xl167 2" xfId="196"/>
    <cellStyle name="xl168" xfId="197"/>
    <cellStyle name="xl168 2" xfId="198"/>
    <cellStyle name="xl169" xfId="199"/>
    <cellStyle name="xl169 2" xfId="200"/>
    <cellStyle name="xl170" xfId="201"/>
    <cellStyle name="xl170 2" xfId="202"/>
    <cellStyle name="xl171" xfId="203"/>
    <cellStyle name="xl171 2" xfId="204"/>
    <cellStyle name="xl172" xfId="205"/>
    <cellStyle name="xl172 2" xfId="206"/>
    <cellStyle name="xl173" xfId="207"/>
    <cellStyle name="xl173 2" xfId="208"/>
    <cellStyle name="xl174" xfId="209"/>
    <cellStyle name="xl174 2" xfId="210"/>
    <cellStyle name="xl175" xfId="211"/>
    <cellStyle name="xl175 2" xfId="212"/>
    <cellStyle name="xl176" xfId="213"/>
    <cellStyle name="xl176 2" xfId="214"/>
    <cellStyle name="xl177" xfId="215"/>
    <cellStyle name="xl177 2" xfId="216"/>
    <cellStyle name="xl178" xfId="217"/>
    <cellStyle name="xl178 2" xfId="218"/>
    <cellStyle name="xl179" xfId="219"/>
    <cellStyle name="xl179 2" xfId="220"/>
    <cellStyle name="xl180" xfId="221"/>
    <cellStyle name="xl180 2" xfId="222"/>
    <cellStyle name="xl181" xfId="223"/>
    <cellStyle name="xl181 2" xfId="224"/>
    <cellStyle name="xl182" xfId="225"/>
    <cellStyle name="xl182 2" xfId="226"/>
    <cellStyle name="xl183" xfId="227"/>
    <cellStyle name="xl183 2" xfId="228"/>
    <cellStyle name="xl184" xfId="229"/>
    <cellStyle name="xl184 2" xfId="230"/>
    <cellStyle name="xl185" xfId="231"/>
    <cellStyle name="xl185 2" xfId="232"/>
    <cellStyle name="xl186" xfId="233"/>
    <cellStyle name="xl186 2" xfId="234"/>
    <cellStyle name="xl187" xfId="235"/>
    <cellStyle name="xl187 2" xfId="236"/>
    <cellStyle name="xl188" xfId="237"/>
    <cellStyle name="xl188 2" xfId="238"/>
    <cellStyle name="xl189" xfId="239"/>
    <cellStyle name="xl189 2" xfId="240"/>
    <cellStyle name="xl190" xfId="241"/>
    <cellStyle name="xl190 2" xfId="242"/>
    <cellStyle name="xl191" xfId="243"/>
    <cellStyle name="xl191 2" xfId="244"/>
    <cellStyle name="xl192" xfId="245"/>
    <cellStyle name="xl192 2" xfId="246"/>
    <cellStyle name="xl193" xfId="247"/>
    <cellStyle name="xl193 2" xfId="248"/>
    <cellStyle name="xl194" xfId="249"/>
    <cellStyle name="xl194 2" xfId="250"/>
    <cellStyle name="xl195" xfId="251"/>
    <cellStyle name="xl195 2" xfId="252"/>
    <cellStyle name="xl196" xfId="253"/>
    <cellStyle name="xl196 2" xfId="254"/>
    <cellStyle name="xl197" xfId="255"/>
    <cellStyle name="xl197 2" xfId="256"/>
    <cellStyle name="xl198" xfId="257"/>
    <cellStyle name="xl198 2" xfId="258"/>
    <cellStyle name="xl199" xfId="259"/>
    <cellStyle name="xl199 2" xfId="260"/>
    <cellStyle name="xl200" xfId="261"/>
    <cellStyle name="xl200 2" xfId="262"/>
    <cellStyle name="xl201" xfId="263"/>
    <cellStyle name="xl201 2" xfId="264"/>
    <cellStyle name="xl202" xfId="265"/>
    <cellStyle name="xl202 2" xfId="266"/>
    <cellStyle name="xl203" xfId="267"/>
    <cellStyle name="xl203 2" xfId="268"/>
    <cellStyle name="xl204" xfId="269"/>
    <cellStyle name="xl204 2" xfId="270"/>
    <cellStyle name="xl21" xfId="271"/>
    <cellStyle name="xl21 2" xfId="272"/>
    <cellStyle name="xl22" xfId="273"/>
    <cellStyle name="xl22 2" xfId="274"/>
    <cellStyle name="xl23" xfId="275"/>
    <cellStyle name="xl23 2" xfId="276"/>
    <cellStyle name="xl24" xfId="277"/>
    <cellStyle name="xl24 2" xfId="278"/>
    <cellStyle name="xl25" xfId="279"/>
    <cellStyle name="xl25 2" xfId="280"/>
    <cellStyle name="xl26" xfId="281"/>
    <cellStyle name="xl26 2" xfId="282"/>
    <cellStyle name="xl27" xfId="283"/>
    <cellStyle name="xl27 2" xfId="284"/>
    <cellStyle name="xl28" xfId="285"/>
    <cellStyle name="xl28 2" xfId="286"/>
    <cellStyle name="xl29" xfId="287"/>
    <cellStyle name="xl29 2" xfId="288"/>
    <cellStyle name="xl30" xfId="289"/>
    <cellStyle name="xl30 2" xfId="290"/>
    <cellStyle name="xl31" xfId="291"/>
    <cellStyle name="xl31 2" xfId="292"/>
    <cellStyle name="xl32" xfId="293"/>
    <cellStyle name="xl32 2" xfId="294"/>
    <cellStyle name="xl33" xfId="295"/>
    <cellStyle name="xl33 2" xfId="296"/>
    <cellStyle name="xl34" xfId="297"/>
    <cellStyle name="xl34 2" xfId="298"/>
    <cellStyle name="xl35" xfId="299"/>
    <cellStyle name="xl35 2" xfId="300"/>
    <cellStyle name="xl36" xfId="301"/>
    <cellStyle name="xl36 2" xfId="302"/>
    <cellStyle name="xl37" xfId="303"/>
    <cellStyle name="xl37 2" xfId="304"/>
    <cellStyle name="xl38" xfId="305"/>
    <cellStyle name="xl38 2" xfId="306"/>
    <cellStyle name="xl39" xfId="307"/>
    <cellStyle name="xl39 2" xfId="308"/>
    <cellStyle name="xl40" xfId="309"/>
    <cellStyle name="xl40 2" xfId="310"/>
    <cellStyle name="xl41" xfId="311"/>
    <cellStyle name="xl41 2" xfId="312"/>
    <cellStyle name="xl42" xfId="313"/>
    <cellStyle name="xl42 2" xfId="314"/>
    <cellStyle name="xl43" xfId="315"/>
    <cellStyle name="xl43 2" xfId="316"/>
    <cellStyle name="xl44" xfId="317"/>
    <cellStyle name="xl44 2" xfId="318"/>
    <cellStyle name="xl45" xfId="319"/>
    <cellStyle name="xl45 2" xfId="320"/>
    <cellStyle name="xl46" xfId="321"/>
    <cellStyle name="xl46 2" xfId="322"/>
    <cellStyle name="xl47" xfId="323"/>
    <cellStyle name="xl47 2" xfId="324"/>
    <cellStyle name="xl48" xfId="325"/>
    <cellStyle name="xl48 2" xfId="326"/>
    <cellStyle name="xl49" xfId="327"/>
    <cellStyle name="xl49 2" xfId="328"/>
    <cellStyle name="xl50" xfId="329"/>
    <cellStyle name="xl50 2" xfId="330"/>
    <cellStyle name="xl51" xfId="331"/>
    <cellStyle name="xl51 2" xfId="332"/>
    <cellStyle name="xl52" xfId="333"/>
    <cellStyle name="xl52 2" xfId="334"/>
    <cellStyle name="xl53" xfId="335"/>
    <cellStyle name="xl53 2" xfId="336"/>
    <cellStyle name="xl54" xfId="337"/>
    <cellStyle name="xl54 2" xfId="338"/>
    <cellStyle name="xl55" xfId="339"/>
    <cellStyle name="xl55 2" xfId="340"/>
    <cellStyle name="xl56" xfId="341"/>
    <cellStyle name="xl56 2" xfId="342"/>
    <cellStyle name="xl57" xfId="343"/>
    <cellStyle name="xl57 2" xfId="344"/>
    <cellStyle name="xl58" xfId="345"/>
    <cellStyle name="xl58 2" xfId="346"/>
    <cellStyle name="xl59" xfId="347"/>
    <cellStyle name="xl59 2" xfId="348"/>
    <cellStyle name="xl60" xfId="349"/>
    <cellStyle name="xl60 2" xfId="350"/>
    <cellStyle name="xl61" xfId="351"/>
    <cellStyle name="xl61 2" xfId="352"/>
    <cellStyle name="xl62" xfId="353"/>
    <cellStyle name="xl62 2" xfId="354"/>
    <cellStyle name="xl63" xfId="355"/>
    <cellStyle name="xl63 2" xfId="356"/>
    <cellStyle name="xl64" xfId="357"/>
    <cellStyle name="xl64 2" xfId="358"/>
    <cellStyle name="xl65" xfId="359"/>
    <cellStyle name="xl65 2" xfId="360"/>
    <cellStyle name="xl66" xfId="361"/>
    <cellStyle name="xl66 2" xfId="362"/>
    <cellStyle name="xl67" xfId="363"/>
    <cellStyle name="xl67 2" xfId="364"/>
    <cellStyle name="xl68" xfId="365"/>
    <cellStyle name="xl68 2" xfId="366"/>
    <cellStyle name="xl69" xfId="367"/>
    <cellStyle name="xl69 2" xfId="368"/>
    <cellStyle name="xl70" xfId="369"/>
    <cellStyle name="xl70 2" xfId="370"/>
    <cellStyle name="xl71" xfId="371"/>
    <cellStyle name="xl71 2" xfId="372"/>
    <cellStyle name="xl72" xfId="373"/>
    <cellStyle name="xl72 2" xfId="374"/>
    <cellStyle name="xl73" xfId="375"/>
    <cellStyle name="xl73 2" xfId="376"/>
    <cellStyle name="xl74" xfId="377"/>
    <cellStyle name="xl74 2" xfId="378"/>
    <cellStyle name="xl75" xfId="379"/>
    <cellStyle name="xl75 2" xfId="380"/>
    <cellStyle name="xl76" xfId="381"/>
    <cellStyle name="xl76 2" xfId="382"/>
    <cellStyle name="xl77" xfId="383"/>
    <cellStyle name="xl77 2" xfId="384"/>
    <cellStyle name="xl78" xfId="385"/>
    <cellStyle name="xl78 2" xfId="386"/>
    <cellStyle name="xl79" xfId="387"/>
    <cellStyle name="xl79 2" xfId="388"/>
    <cellStyle name="xl80" xfId="389"/>
    <cellStyle name="xl80 2" xfId="390"/>
    <cellStyle name="xl81" xfId="391"/>
    <cellStyle name="xl81 2" xfId="392"/>
    <cellStyle name="xl82" xfId="393"/>
    <cellStyle name="xl82 2" xfId="394"/>
    <cellStyle name="xl83" xfId="395"/>
    <cellStyle name="xl83 2" xfId="396"/>
    <cellStyle name="xl84" xfId="397"/>
    <cellStyle name="xl84 2" xfId="398"/>
    <cellStyle name="xl85" xfId="399"/>
    <cellStyle name="xl85 2" xfId="400"/>
    <cellStyle name="xl86" xfId="401"/>
    <cellStyle name="xl86 2" xfId="402"/>
    <cellStyle name="xl87" xfId="403"/>
    <cellStyle name="xl87 2" xfId="404"/>
    <cellStyle name="xl88" xfId="405"/>
    <cellStyle name="xl88 2" xfId="406"/>
    <cellStyle name="xl89" xfId="407"/>
    <cellStyle name="xl89 2" xfId="408"/>
    <cellStyle name="xl90" xfId="409"/>
    <cellStyle name="xl90 2" xfId="410"/>
    <cellStyle name="xl91" xfId="411"/>
    <cellStyle name="xl91 2" xfId="412"/>
    <cellStyle name="xl92" xfId="413"/>
    <cellStyle name="xl92 2" xfId="414"/>
    <cellStyle name="xl93" xfId="415"/>
    <cellStyle name="xl93 2" xfId="416"/>
    <cellStyle name="xl94" xfId="417"/>
    <cellStyle name="xl94 2" xfId="418"/>
    <cellStyle name="xl95" xfId="419"/>
    <cellStyle name="xl95 2" xfId="420"/>
    <cellStyle name="xl96" xfId="421"/>
    <cellStyle name="xl96 2" xfId="422"/>
    <cellStyle name="xl97" xfId="423"/>
    <cellStyle name="xl97 2" xfId="424"/>
    <cellStyle name="xl98" xfId="425"/>
    <cellStyle name="xl98 2" xfId="426"/>
    <cellStyle name="xl99" xfId="427"/>
    <cellStyle name="xl99 2" xfId="428"/>
    <cellStyle name="Акцент1" xfId="429"/>
    <cellStyle name="Акцент1 2" xfId="430"/>
    <cellStyle name="Акцент2" xfId="431"/>
    <cellStyle name="Акцент2 2" xfId="432"/>
    <cellStyle name="Акцент3" xfId="433"/>
    <cellStyle name="Акцент3 2" xfId="434"/>
    <cellStyle name="Акцент4" xfId="435"/>
    <cellStyle name="Акцент4 2" xfId="436"/>
    <cellStyle name="Акцент5" xfId="437"/>
    <cellStyle name="Акцент5 2" xfId="438"/>
    <cellStyle name="Акцент6" xfId="439"/>
    <cellStyle name="Акцент6 2" xfId="440"/>
    <cellStyle name="Ввод " xfId="441"/>
    <cellStyle name="Вывод" xfId="442"/>
    <cellStyle name="Вычисление" xfId="443"/>
    <cellStyle name="Currency" xfId="444"/>
    <cellStyle name="Currency [0]" xfId="445"/>
    <cellStyle name="Заголовок 1" xfId="446"/>
    <cellStyle name="Заголовок 2" xfId="447"/>
    <cellStyle name="Заголовок 3" xfId="448"/>
    <cellStyle name="Заголовок 4" xfId="449"/>
    <cellStyle name="Заголовок 4 2" xfId="450"/>
    <cellStyle name="Итог" xfId="451"/>
    <cellStyle name="Контрольная ячейка" xfId="452"/>
    <cellStyle name="Название" xfId="453"/>
    <cellStyle name="Название 2" xfId="454"/>
    <cellStyle name="Нейтральный" xfId="455"/>
    <cellStyle name="Нейтральный 2" xfId="456"/>
    <cellStyle name="Обычный 2" xfId="457"/>
    <cellStyle name="Обычный 3" xfId="458"/>
    <cellStyle name="Обычный 4" xfId="459"/>
    <cellStyle name="Обычный 5" xfId="460"/>
    <cellStyle name="Плохой" xfId="461"/>
    <cellStyle name="Плохой 2" xfId="462"/>
    <cellStyle name="Пояснение" xfId="463"/>
    <cellStyle name="Пояснение 2" xfId="464"/>
    <cellStyle name="Примечание" xfId="465"/>
    <cellStyle name="Примечание 2" xfId="466"/>
    <cellStyle name="Percent" xfId="467"/>
    <cellStyle name="Связанная ячейка" xfId="468"/>
    <cellStyle name="Текст предупреждения" xfId="469"/>
    <cellStyle name="Текст предупреждения 2" xfId="470"/>
    <cellStyle name="Comma" xfId="471"/>
    <cellStyle name="Comma [0]" xfId="472"/>
    <cellStyle name="Хороший" xfId="473"/>
    <cellStyle name="Хороший 2" xfId="4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7"/>
  <sheetViews>
    <sheetView tabSelected="1" view="pageBreakPreview" zoomScale="89" zoomScaleNormal="90" zoomScaleSheetLayoutView="89" zoomScalePageLayoutView="0" workbookViewId="0" topLeftCell="A1">
      <selection activeCell="E6" sqref="E6"/>
    </sheetView>
  </sheetViews>
  <sheetFormatPr defaultColWidth="9.140625" defaultRowHeight="15"/>
  <cols>
    <col min="1" max="1" width="27.421875" style="2" customWidth="1"/>
    <col min="2" max="2" width="82.00390625" style="3" customWidth="1"/>
    <col min="3" max="5" width="19.28125" style="3" customWidth="1"/>
    <col min="6" max="6" width="15.28125" style="3" customWidth="1"/>
    <col min="7" max="7" width="12.140625" style="3" customWidth="1"/>
    <col min="8" max="16384" width="9.140625" style="3" customWidth="1"/>
  </cols>
  <sheetData>
    <row r="1" spans="1:7" ht="19.5">
      <c r="A1" s="22" t="s">
        <v>663</v>
      </c>
      <c r="B1" s="22"/>
      <c r="C1" s="22"/>
      <c r="D1" s="22"/>
      <c r="E1" s="22"/>
      <c r="F1" s="22"/>
      <c r="G1" s="22"/>
    </row>
    <row r="2" spans="1:7" ht="15.75">
      <c r="A2" s="4"/>
      <c r="B2" s="5"/>
      <c r="C2" s="5"/>
      <c r="D2" s="6"/>
      <c r="E2" s="21" t="s">
        <v>604</v>
      </c>
      <c r="F2" s="21"/>
      <c r="G2" s="21"/>
    </row>
    <row r="3" spans="1:7" ht="19.5" customHeight="1">
      <c r="A3" s="18" t="s">
        <v>0</v>
      </c>
      <c r="B3" s="18" t="s">
        <v>1</v>
      </c>
      <c r="C3" s="18" t="s">
        <v>691</v>
      </c>
      <c r="D3" s="18" t="s">
        <v>7</v>
      </c>
      <c r="E3" s="18" t="s">
        <v>664</v>
      </c>
      <c r="F3" s="18" t="s">
        <v>2</v>
      </c>
      <c r="G3" s="18" t="s">
        <v>692</v>
      </c>
    </row>
    <row r="4" spans="1:7" ht="36.75" customHeight="1">
      <c r="A4" s="19"/>
      <c r="B4" s="19"/>
      <c r="C4" s="19"/>
      <c r="D4" s="19"/>
      <c r="E4" s="19"/>
      <c r="F4" s="19"/>
      <c r="G4" s="19"/>
    </row>
    <row r="5" spans="1:7" ht="40.5" customHeight="1">
      <c r="A5" s="20"/>
      <c r="B5" s="20"/>
      <c r="C5" s="20"/>
      <c r="D5" s="20"/>
      <c r="E5" s="20"/>
      <c r="F5" s="20"/>
      <c r="G5" s="20"/>
    </row>
    <row r="6" spans="1:7" ht="16.5" customHeight="1">
      <c r="A6" s="7" t="s">
        <v>299</v>
      </c>
      <c r="B6" s="8" t="s">
        <v>8</v>
      </c>
      <c r="C6" s="9">
        <f>C7+C18+C29+C40+C48+C55+C82+C105+C125+C144+C158+C168+C171+C201</f>
        <v>17524266392.52</v>
      </c>
      <c r="D6" s="9">
        <f>D7+D18+D29+D40+D48+D55+D82+D105+D125+D144+D158+D168+D171+D201</f>
        <v>26116319519</v>
      </c>
      <c r="E6" s="9">
        <f>E7+E18+E29+E40+E48+E55+E82+E105+E125+E144+E158+E168+E171+E201</f>
        <v>19350595051.980007</v>
      </c>
      <c r="F6" s="14">
        <f>E6/D6*100</f>
        <v>74.09388232481292</v>
      </c>
      <c r="G6" s="14">
        <f>E6/C6*100</f>
        <v>110.42171249028463</v>
      </c>
    </row>
    <row r="7" spans="1:7" ht="16.5" customHeight="1">
      <c r="A7" s="7" t="s">
        <v>300</v>
      </c>
      <c r="B7" s="8" t="s">
        <v>9</v>
      </c>
      <c r="C7" s="9">
        <f>C8+C13</f>
        <v>10439185640.66</v>
      </c>
      <c r="D7" s="9">
        <f>D8+D13</f>
        <v>15379022119</v>
      </c>
      <c r="E7" s="9">
        <f>E8+E13</f>
        <v>11411744724.420002</v>
      </c>
      <c r="F7" s="14">
        <f aca="true" t="shared" si="0" ref="F7:F75">E7/D7*100</f>
        <v>74.2033182351781</v>
      </c>
      <c r="G7" s="14">
        <f aca="true" t="shared" si="1" ref="G7:G70">E7/C7*100</f>
        <v>109.31642675240818</v>
      </c>
    </row>
    <row r="8" spans="1:7" ht="15.75">
      <c r="A8" s="1" t="s">
        <v>301</v>
      </c>
      <c r="B8" s="10" t="s">
        <v>10</v>
      </c>
      <c r="C8" s="11">
        <f>C9+C12</f>
        <v>4005632250.2599998</v>
      </c>
      <c r="D8" s="11">
        <f>D9</f>
        <v>5644044000</v>
      </c>
      <c r="E8" s="11">
        <f>E9</f>
        <v>4284694877.8900003</v>
      </c>
      <c r="F8" s="15">
        <f t="shared" si="0"/>
        <v>75.91533442847009</v>
      </c>
      <c r="G8" s="15">
        <f t="shared" si="1"/>
        <v>106.96675606233914</v>
      </c>
    </row>
    <row r="9" spans="1:7" ht="31.5">
      <c r="A9" s="1" t="s">
        <v>302</v>
      </c>
      <c r="B9" s="10" t="s">
        <v>11</v>
      </c>
      <c r="C9" s="11">
        <f>C10+C11</f>
        <v>4005622929.1099997</v>
      </c>
      <c r="D9" s="11">
        <f>D10+D11</f>
        <v>5644044000</v>
      </c>
      <c r="E9" s="11">
        <f>E10+E11</f>
        <v>4284694877.8900003</v>
      </c>
      <c r="F9" s="15">
        <f t="shared" si="0"/>
        <v>75.91533442847009</v>
      </c>
      <c r="G9" s="15">
        <f t="shared" si="1"/>
        <v>106.96700497572813</v>
      </c>
    </row>
    <row r="10" spans="1:7" ht="32.25" customHeight="1">
      <c r="A10" s="1" t="s">
        <v>303</v>
      </c>
      <c r="B10" s="10" t="s">
        <v>12</v>
      </c>
      <c r="C10" s="11">
        <v>3217453551.24</v>
      </c>
      <c r="D10" s="11">
        <v>4644044000</v>
      </c>
      <c r="E10" s="11">
        <v>3587163450.36</v>
      </c>
      <c r="F10" s="15">
        <f t="shared" si="0"/>
        <v>77.24223651541631</v>
      </c>
      <c r="G10" s="15">
        <f t="shared" si="1"/>
        <v>111.49076103919246</v>
      </c>
    </row>
    <row r="11" spans="1:7" ht="33" customHeight="1">
      <c r="A11" s="1" t="s">
        <v>304</v>
      </c>
      <c r="B11" s="10" t="s">
        <v>13</v>
      </c>
      <c r="C11" s="11">
        <v>788169377.87</v>
      </c>
      <c r="D11" s="11">
        <v>1000000000</v>
      </c>
      <c r="E11" s="11">
        <v>697531427.53</v>
      </c>
      <c r="F11" s="15">
        <f t="shared" si="0"/>
        <v>69.75314275299999</v>
      </c>
      <c r="G11" s="15">
        <f t="shared" si="1"/>
        <v>88.50019388155552</v>
      </c>
    </row>
    <row r="12" spans="1:7" ht="83.25" customHeight="1">
      <c r="A12" s="1" t="s">
        <v>693</v>
      </c>
      <c r="B12" s="17" t="s">
        <v>694</v>
      </c>
      <c r="C12" s="11">
        <v>9321.15</v>
      </c>
      <c r="D12" s="11">
        <v>0</v>
      </c>
      <c r="E12" s="11">
        <v>0</v>
      </c>
      <c r="F12" s="15">
        <v>0</v>
      </c>
      <c r="G12" s="15">
        <f t="shared" si="1"/>
        <v>0</v>
      </c>
    </row>
    <row r="13" spans="1:7" ht="15.75">
      <c r="A13" s="1" t="s">
        <v>305</v>
      </c>
      <c r="B13" s="10" t="s">
        <v>14</v>
      </c>
      <c r="C13" s="11">
        <f>C14+C15+C16+C17</f>
        <v>6433553390.4</v>
      </c>
      <c r="D13" s="11">
        <f>D14+D15+D16+D17</f>
        <v>9734978119</v>
      </c>
      <c r="E13" s="11">
        <f>E14+E15+E16+E17</f>
        <v>7127049846.530001</v>
      </c>
      <c r="F13" s="15">
        <f t="shared" si="0"/>
        <v>73.21074335667956</v>
      </c>
      <c r="G13" s="15">
        <f t="shared" si="1"/>
        <v>110.77936894352693</v>
      </c>
    </row>
    <row r="14" spans="1:7" ht="63">
      <c r="A14" s="1" t="s">
        <v>306</v>
      </c>
      <c r="B14" s="10" t="s">
        <v>15</v>
      </c>
      <c r="C14" s="11">
        <v>6131480649.44</v>
      </c>
      <c r="D14" s="11">
        <v>9237347119</v>
      </c>
      <c r="E14" s="11">
        <v>6884954958.63</v>
      </c>
      <c r="F14" s="15">
        <f t="shared" si="0"/>
        <v>74.53389885575004</v>
      </c>
      <c r="G14" s="15">
        <f t="shared" si="1"/>
        <v>112.28861921400366</v>
      </c>
    </row>
    <row r="15" spans="1:7" ht="96" customHeight="1">
      <c r="A15" s="1" t="s">
        <v>307</v>
      </c>
      <c r="B15" s="10" t="s">
        <v>16</v>
      </c>
      <c r="C15" s="11">
        <v>70109996.91</v>
      </c>
      <c r="D15" s="11">
        <v>122681000</v>
      </c>
      <c r="E15" s="11">
        <v>89166552.35</v>
      </c>
      <c r="F15" s="15">
        <f t="shared" si="0"/>
        <v>72.68163150773142</v>
      </c>
      <c r="G15" s="15">
        <f t="shared" si="1"/>
        <v>127.18093892439168</v>
      </c>
    </row>
    <row r="16" spans="1:7" ht="33" customHeight="1">
      <c r="A16" s="1" t="s">
        <v>308</v>
      </c>
      <c r="B16" s="10" t="s">
        <v>17</v>
      </c>
      <c r="C16" s="11">
        <v>178142125.28</v>
      </c>
      <c r="D16" s="11">
        <v>301984000</v>
      </c>
      <c r="E16" s="11">
        <v>93888806.71</v>
      </c>
      <c r="F16" s="15">
        <f t="shared" si="0"/>
        <v>31.090656031445373</v>
      </c>
      <c r="G16" s="15">
        <f t="shared" si="1"/>
        <v>52.70443841535379</v>
      </c>
    </row>
    <row r="17" spans="1:7" ht="69" customHeight="1">
      <c r="A17" s="1" t="s">
        <v>309</v>
      </c>
      <c r="B17" s="10" t="s">
        <v>18</v>
      </c>
      <c r="C17" s="11">
        <v>53820618.77</v>
      </c>
      <c r="D17" s="11">
        <v>72966000</v>
      </c>
      <c r="E17" s="11">
        <v>59039528.84</v>
      </c>
      <c r="F17" s="15">
        <f t="shared" si="0"/>
        <v>80.91375276156019</v>
      </c>
      <c r="G17" s="15">
        <f t="shared" si="1"/>
        <v>109.69686003110218</v>
      </c>
    </row>
    <row r="18" spans="1:7" ht="31.5">
      <c r="A18" s="7" t="s">
        <v>310</v>
      </c>
      <c r="B18" s="8" t="s">
        <v>19</v>
      </c>
      <c r="C18" s="9">
        <f>C19</f>
        <v>2790663884.9</v>
      </c>
      <c r="D18" s="9">
        <f>D19</f>
        <v>3826438000</v>
      </c>
      <c r="E18" s="9">
        <f>E19</f>
        <v>2815985338.81</v>
      </c>
      <c r="F18" s="14">
        <f t="shared" si="0"/>
        <v>73.59286466447385</v>
      </c>
      <c r="G18" s="14">
        <f t="shared" si="1"/>
        <v>100.90736308471297</v>
      </c>
    </row>
    <row r="19" spans="1:7" ht="31.5">
      <c r="A19" s="1" t="s">
        <v>311</v>
      </c>
      <c r="B19" s="10" t="s">
        <v>20</v>
      </c>
      <c r="C19" s="11">
        <f>C20+C21+C22+C23+C25+C26+C27+C28</f>
        <v>2790663884.9</v>
      </c>
      <c r="D19" s="11">
        <f>D20+D22+D23+D25+D26+D27+D28</f>
        <v>3826438000</v>
      </c>
      <c r="E19" s="11">
        <f>E20+E22+E23+E25+E26+E27+E28</f>
        <v>2815985338.81</v>
      </c>
      <c r="F19" s="15">
        <f t="shared" si="0"/>
        <v>73.59286466447385</v>
      </c>
      <c r="G19" s="15">
        <f t="shared" si="1"/>
        <v>100.90736308471297</v>
      </c>
    </row>
    <row r="20" spans="1:7" ht="15.75">
      <c r="A20" s="1" t="s">
        <v>312</v>
      </c>
      <c r="B20" s="10" t="s">
        <v>21</v>
      </c>
      <c r="C20" s="11">
        <v>442725650.05</v>
      </c>
      <c r="D20" s="11">
        <v>591801000</v>
      </c>
      <c r="E20" s="11">
        <v>443124702</v>
      </c>
      <c r="F20" s="15">
        <f t="shared" si="0"/>
        <v>74.87731551653343</v>
      </c>
      <c r="G20" s="15">
        <f t="shared" si="1"/>
        <v>100.09013526773407</v>
      </c>
    </row>
    <row r="21" spans="1:7" ht="97.5" customHeight="1">
      <c r="A21" s="1" t="s">
        <v>695</v>
      </c>
      <c r="B21" s="17" t="s">
        <v>696</v>
      </c>
      <c r="C21" s="11">
        <v>238695542.4</v>
      </c>
      <c r="D21" s="11">
        <v>0</v>
      </c>
      <c r="E21" s="11">
        <v>0</v>
      </c>
      <c r="F21" s="15">
        <v>0</v>
      </c>
      <c r="G21" s="15">
        <f t="shared" si="1"/>
        <v>0</v>
      </c>
    </row>
    <row r="22" spans="1:7" ht="31.5">
      <c r="A22" s="1" t="s">
        <v>313</v>
      </c>
      <c r="B22" s="10" t="s">
        <v>22</v>
      </c>
      <c r="C22" s="11">
        <v>71722217.14</v>
      </c>
      <c r="D22" s="11">
        <v>100170000</v>
      </c>
      <c r="E22" s="11">
        <v>89106423</v>
      </c>
      <c r="F22" s="15">
        <f t="shared" si="0"/>
        <v>88.95519916142558</v>
      </c>
      <c r="G22" s="15">
        <f t="shared" si="1"/>
        <v>124.23824381511584</v>
      </c>
    </row>
    <row r="23" spans="1:7" ht="111.75" customHeight="1">
      <c r="A23" s="1" t="s">
        <v>314</v>
      </c>
      <c r="B23" s="10" t="s">
        <v>23</v>
      </c>
      <c r="C23" s="11">
        <f>C24</f>
        <v>138081957.17</v>
      </c>
      <c r="D23" s="11">
        <f>D24</f>
        <v>475709000</v>
      </c>
      <c r="E23" s="11">
        <v>240044905.89</v>
      </c>
      <c r="F23" s="15">
        <f t="shared" si="0"/>
        <v>50.46045079870256</v>
      </c>
      <c r="G23" s="15">
        <f t="shared" si="1"/>
        <v>173.84234030986977</v>
      </c>
    </row>
    <row r="24" spans="1:7" ht="126.75" customHeight="1">
      <c r="A24" s="1" t="s">
        <v>315</v>
      </c>
      <c r="B24" s="10" t="s">
        <v>24</v>
      </c>
      <c r="C24" s="11">
        <v>138081957.17</v>
      </c>
      <c r="D24" s="11">
        <v>475709000</v>
      </c>
      <c r="E24" s="11">
        <v>240044905.89</v>
      </c>
      <c r="F24" s="15">
        <f t="shared" si="0"/>
        <v>50.46045079870256</v>
      </c>
      <c r="G24" s="15">
        <f t="shared" si="1"/>
        <v>173.84234030986977</v>
      </c>
    </row>
    <row r="25" spans="1:7" ht="63">
      <c r="A25" s="1" t="s">
        <v>316</v>
      </c>
      <c r="B25" s="10" t="s">
        <v>25</v>
      </c>
      <c r="C25" s="11">
        <v>768057265.1</v>
      </c>
      <c r="D25" s="11">
        <v>1096648000</v>
      </c>
      <c r="E25" s="11">
        <v>889994893.75</v>
      </c>
      <c r="F25" s="15">
        <f t="shared" si="0"/>
        <v>81.15593095961512</v>
      </c>
      <c r="G25" s="15">
        <f t="shared" si="1"/>
        <v>115.87611161182414</v>
      </c>
    </row>
    <row r="26" spans="1:7" ht="78.75">
      <c r="A26" s="1" t="s">
        <v>317</v>
      </c>
      <c r="B26" s="10" t="s">
        <v>26</v>
      </c>
      <c r="C26" s="11">
        <v>8148213.13</v>
      </c>
      <c r="D26" s="11">
        <v>9873000</v>
      </c>
      <c r="E26" s="11">
        <v>8072428.99</v>
      </c>
      <c r="F26" s="15">
        <f t="shared" si="0"/>
        <v>81.76267588372329</v>
      </c>
      <c r="G26" s="15">
        <f t="shared" si="1"/>
        <v>99.06992933553764</v>
      </c>
    </row>
    <row r="27" spans="1:7" ht="63">
      <c r="A27" s="1" t="s">
        <v>318</v>
      </c>
      <c r="B27" s="10" t="s">
        <v>27</v>
      </c>
      <c r="C27" s="11">
        <v>1282179736.54</v>
      </c>
      <c r="D27" s="11">
        <v>1710553000</v>
      </c>
      <c r="E27" s="11">
        <v>1344997433.64</v>
      </c>
      <c r="F27" s="15">
        <f t="shared" si="0"/>
        <v>78.62939257889116</v>
      </c>
      <c r="G27" s="15">
        <f t="shared" si="1"/>
        <v>104.89928949193312</v>
      </c>
    </row>
    <row r="28" spans="1:7" ht="63">
      <c r="A28" s="1" t="s">
        <v>319</v>
      </c>
      <c r="B28" s="10" t="s">
        <v>28</v>
      </c>
      <c r="C28" s="11">
        <v>-158946696.63</v>
      </c>
      <c r="D28" s="11">
        <v>-158316000</v>
      </c>
      <c r="E28" s="11">
        <v>-199355448.46</v>
      </c>
      <c r="F28" s="15">
        <f t="shared" si="0"/>
        <v>125.92248948937568</v>
      </c>
      <c r="G28" s="15">
        <f t="shared" si="1"/>
        <v>125.42283211085821</v>
      </c>
    </row>
    <row r="29" spans="1:7" ht="15.75">
      <c r="A29" s="7" t="s">
        <v>320</v>
      </c>
      <c r="B29" s="8" t="s">
        <v>29</v>
      </c>
      <c r="C29" s="9">
        <f>C30+C38</f>
        <v>1290494232.5300002</v>
      </c>
      <c r="D29" s="9">
        <f>D30</f>
        <v>1852245000</v>
      </c>
      <c r="E29" s="9">
        <f>E30+E38</f>
        <v>1557805516.2800002</v>
      </c>
      <c r="F29" s="14">
        <f t="shared" si="0"/>
        <v>84.10364267577994</v>
      </c>
      <c r="G29" s="14">
        <f t="shared" si="1"/>
        <v>120.7138689202771</v>
      </c>
    </row>
    <row r="30" spans="1:7" ht="16.5" customHeight="1">
      <c r="A30" s="1" t="s">
        <v>321</v>
      </c>
      <c r="B30" s="10" t="s">
        <v>30</v>
      </c>
      <c r="C30" s="11">
        <f>C31+C34+C37</f>
        <v>1290453584.5500002</v>
      </c>
      <c r="D30" s="11">
        <f>D31+D34+D37</f>
        <v>1852245000</v>
      </c>
      <c r="E30" s="11">
        <f>E31+E34+E37</f>
        <v>1557798909.8700001</v>
      </c>
      <c r="F30" s="15">
        <f t="shared" si="0"/>
        <v>84.10328600536107</v>
      </c>
      <c r="G30" s="15">
        <f t="shared" si="1"/>
        <v>120.7171593400027</v>
      </c>
    </row>
    <row r="31" spans="1:7" ht="31.5">
      <c r="A31" s="1" t="s">
        <v>322</v>
      </c>
      <c r="B31" s="10" t="s">
        <v>31</v>
      </c>
      <c r="C31" s="11">
        <f>C32+C33</f>
        <v>859044300.9100001</v>
      </c>
      <c r="D31" s="11">
        <f>D32</f>
        <v>1271556000</v>
      </c>
      <c r="E31" s="11">
        <f>E32+E33</f>
        <v>1068807038.59</v>
      </c>
      <c r="F31" s="15">
        <f t="shared" si="0"/>
        <v>84.05505055145035</v>
      </c>
      <c r="G31" s="15">
        <f t="shared" si="1"/>
        <v>124.41815136399772</v>
      </c>
    </row>
    <row r="32" spans="1:7" ht="31.5">
      <c r="A32" s="1" t="s">
        <v>323</v>
      </c>
      <c r="B32" s="10" t="s">
        <v>31</v>
      </c>
      <c r="C32" s="11">
        <v>859082318.96</v>
      </c>
      <c r="D32" s="11">
        <v>1271556000</v>
      </c>
      <c r="E32" s="11">
        <v>1068795897.24</v>
      </c>
      <c r="F32" s="15">
        <f t="shared" si="0"/>
        <v>84.054174353312</v>
      </c>
      <c r="G32" s="15">
        <f t="shared" si="1"/>
        <v>124.41134844142503</v>
      </c>
    </row>
    <row r="33" spans="1:7" ht="33" customHeight="1">
      <c r="A33" s="1" t="s">
        <v>324</v>
      </c>
      <c r="B33" s="10" t="s">
        <v>32</v>
      </c>
      <c r="C33" s="11">
        <v>-38018.05</v>
      </c>
      <c r="D33" s="11">
        <v>0</v>
      </c>
      <c r="E33" s="11">
        <v>11141.35</v>
      </c>
      <c r="F33" s="15"/>
      <c r="G33" s="15">
        <f t="shared" si="1"/>
        <v>-29.305422029799</v>
      </c>
    </row>
    <row r="34" spans="1:7" ht="31.5">
      <c r="A34" s="1" t="s">
        <v>325</v>
      </c>
      <c r="B34" s="10" t="s">
        <v>33</v>
      </c>
      <c r="C34" s="11">
        <f>C35+C36</f>
        <v>437762268.1</v>
      </c>
      <c r="D34" s="11">
        <f>D35</f>
        <v>580689000</v>
      </c>
      <c r="E34" s="11">
        <f>E35+E36</f>
        <v>489949853.23</v>
      </c>
      <c r="F34" s="15">
        <f t="shared" si="0"/>
        <v>84.37388227261064</v>
      </c>
      <c r="G34" s="15">
        <f t="shared" si="1"/>
        <v>111.9214443393003</v>
      </c>
    </row>
    <row r="35" spans="1:7" ht="48" customHeight="1">
      <c r="A35" s="1" t="s">
        <v>326</v>
      </c>
      <c r="B35" s="10" t="s">
        <v>34</v>
      </c>
      <c r="C35" s="11">
        <v>437678631.41</v>
      </c>
      <c r="D35" s="11">
        <v>580689000</v>
      </c>
      <c r="E35" s="11">
        <v>489921547.99</v>
      </c>
      <c r="F35" s="15">
        <f t="shared" si="0"/>
        <v>84.36900784929627</v>
      </c>
      <c r="G35" s="15">
        <f t="shared" si="1"/>
        <v>111.93636445345692</v>
      </c>
    </row>
    <row r="36" spans="1:7" ht="47.25">
      <c r="A36" s="1" t="s">
        <v>327</v>
      </c>
      <c r="B36" s="10" t="s">
        <v>35</v>
      </c>
      <c r="C36" s="11">
        <v>83636.69</v>
      </c>
      <c r="D36" s="11">
        <v>0</v>
      </c>
      <c r="E36" s="11">
        <v>28305.24</v>
      </c>
      <c r="F36" s="15"/>
      <c r="G36" s="15">
        <f t="shared" si="1"/>
        <v>33.84308967750876</v>
      </c>
    </row>
    <row r="37" spans="1:7" ht="31.5">
      <c r="A37" s="1" t="s">
        <v>328</v>
      </c>
      <c r="B37" s="10" t="s">
        <v>36</v>
      </c>
      <c r="C37" s="11">
        <v>-6352984.46</v>
      </c>
      <c r="D37" s="11">
        <v>0</v>
      </c>
      <c r="E37" s="11">
        <v>-957981.95</v>
      </c>
      <c r="F37" s="15"/>
      <c r="G37" s="15">
        <f t="shared" si="1"/>
        <v>15.07924277214429</v>
      </c>
    </row>
    <row r="38" spans="1:7" ht="15.75">
      <c r="A38" s="1" t="s">
        <v>329</v>
      </c>
      <c r="B38" s="10" t="s">
        <v>37</v>
      </c>
      <c r="C38" s="11">
        <f>C39</f>
        <v>40647.98</v>
      </c>
      <c r="D38" s="11">
        <v>0</v>
      </c>
      <c r="E38" s="11">
        <f>E39</f>
        <v>6606.41</v>
      </c>
      <c r="F38" s="15"/>
      <c r="G38" s="15">
        <f t="shared" si="1"/>
        <v>16.252738758481968</v>
      </c>
    </row>
    <row r="39" spans="1:7" ht="31.5">
      <c r="A39" s="1" t="s">
        <v>330</v>
      </c>
      <c r="B39" s="10" t="s">
        <v>38</v>
      </c>
      <c r="C39" s="11">
        <v>40647.98</v>
      </c>
      <c r="D39" s="11">
        <v>0</v>
      </c>
      <c r="E39" s="11">
        <v>6606.41</v>
      </c>
      <c r="F39" s="15"/>
      <c r="G39" s="15">
        <f t="shared" si="1"/>
        <v>16.252738758481968</v>
      </c>
    </row>
    <row r="40" spans="1:7" ht="15.75">
      <c r="A40" s="7" t="s">
        <v>331</v>
      </c>
      <c r="B40" s="8" t="s">
        <v>39</v>
      </c>
      <c r="C40" s="9">
        <f>C41+C44+C47</f>
        <v>2274184478.0499997</v>
      </c>
      <c r="D40" s="9">
        <f>D41+D44+D47</f>
        <v>4088187000</v>
      </c>
      <c r="E40" s="9">
        <f>E41+E44+E47</f>
        <v>2697084782.39</v>
      </c>
      <c r="F40" s="14">
        <f t="shared" si="0"/>
        <v>65.97263731796026</v>
      </c>
      <c r="G40" s="14">
        <f t="shared" si="1"/>
        <v>118.59569038579562</v>
      </c>
    </row>
    <row r="41" spans="1:7" ht="15.75">
      <c r="A41" s="1" t="s">
        <v>332</v>
      </c>
      <c r="B41" s="10" t="s">
        <v>40</v>
      </c>
      <c r="C41" s="11">
        <f>C42+C43</f>
        <v>1985550414.55</v>
      </c>
      <c r="D41" s="11">
        <f>D42+D43</f>
        <v>3251695000</v>
      </c>
      <c r="E41" s="11">
        <f>E42+E43</f>
        <v>2276471906.45</v>
      </c>
      <c r="F41" s="15">
        <f t="shared" si="0"/>
        <v>70.00877715929693</v>
      </c>
      <c r="G41" s="15">
        <f t="shared" si="1"/>
        <v>114.65193176502314</v>
      </c>
    </row>
    <row r="42" spans="1:7" ht="31.5">
      <c r="A42" s="1" t="s">
        <v>333</v>
      </c>
      <c r="B42" s="10" t="s">
        <v>41</v>
      </c>
      <c r="C42" s="11">
        <v>1940242145.55</v>
      </c>
      <c r="D42" s="11">
        <v>3199350000</v>
      </c>
      <c r="E42" s="11">
        <v>2226886334.45</v>
      </c>
      <c r="F42" s="15">
        <f t="shared" si="0"/>
        <v>69.60433633238002</v>
      </c>
      <c r="G42" s="15">
        <f t="shared" si="1"/>
        <v>114.77362965016641</v>
      </c>
    </row>
    <row r="43" spans="1:7" ht="31.5">
      <c r="A43" s="1" t="s">
        <v>334</v>
      </c>
      <c r="B43" s="10" t="s">
        <v>42</v>
      </c>
      <c r="C43" s="11">
        <v>45308269</v>
      </c>
      <c r="D43" s="11">
        <v>52345000</v>
      </c>
      <c r="E43" s="11">
        <v>49585572</v>
      </c>
      <c r="F43" s="15">
        <f t="shared" si="0"/>
        <v>94.7283828445888</v>
      </c>
      <c r="G43" s="15">
        <f t="shared" si="1"/>
        <v>109.44044673169924</v>
      </c>
    </row>
    <row r="44" spans="1:7" ht="15.75">
      <c r="A44" s="1" t="s">
        <v>335</v>
      </c>
      <c r="B44" s="10" t="s">
        <v>43</v>
      </c>
      <c r="C44" s="11">
        <f>C45+C46</f>
        <v>283597927.78</v>
      </c>
      <c r="D44" s="11">
        <f>D45+D46</f>
        <v>797863000</v>
      </c>
      <c r="E44" s="11">
        <f>E45+E46</f>
        <v>393567375.94</v>
      </c>
      <c r="F44" s="15">
        <f t="shared" si="0"/>
        <v>49.32768858062098</v>
      </c>
      <c r="G44" s="15">
        <f t="shared" si="1"/>
        <v>138.77653444820245</v>
      </c>
    </row>
    <row r="45" spans="1:7" ht="15.75">
      <c r="A45" s="1" t="s">
        <v>336</v>
      </c>
      <c r="B45" s="10" t="s">
        <v>44</v>
      </c>
      <c r="C45" s="11">
        <v>99385796.96</v>
      </c>
      <c r="D45" s="11">
        <v>138128000</v>
      </c>
      <c r="E45" s="11">
        <v>112983607.74</v>
      </c>
      <c r="F45" s="15">
        <f t="shared" si="0"/>
        <v>81.79631048013437</v>
      </c>
      <c r="G45" s="15">
        <f t="shared" si="1"/>
        <v>113.68184508846142</v>
      </c>
    </row>
    <row r="46" spans="1:7" ht="15.75">
      <c r="A46" s="1" t="s">
        <v>337</v>
      </c>
      <c r="B46" s="10" t="s">
        <v>45</v>
      </c>
      <c r="C46" s="11">
        <v>184212130.82</v>
      </c>
      <c r="D46" s="11">
        <v>659735000</v>
      </c>
      <c r="E46" s="11">
        <v>280583768.2</v>
      </c>
      <c r="F46" s="15">
        <f t="shared" si="0"/>
        <v>42.52976849795751</v>
      </c>
      <c r="G46" s="15">
        <f t="shared" si="1"/>
        <v>152.31557604323464</v>
      </c>
    </row>
    <row r="47" spans="1:7" ht="15.75">
      <c r="A47" s="1" t="s">
        <v>338</v>
      </c>
      <c r="B47" s="10" t="s">
        <v>46</v>
      </c>
      <c r="C47" s="11">
        <v>5036135.72</v>
      </c>
      <c r="D47" s="11">
        <v>38629000</v>
      </c>
      <c r="E47" s="11">
        <v>27045500</v>
      </c>
      <c r="F47" s="15">
        <f t="shared" si="0"/>
        <v>70.01346138911181</v>
      </c>
      <c r="G47" s="15">
        <f t="shared" si="1"/>
        <v>537.0288154188188</v>
      </c>
    </row>
    <row r="48" spans="1:7" ht="31.5">
      <c r="A48" s="7" t="s">
        <v>339</v>
      </c>
      <c r="B48" s="8" t="s">
        <v>47</v>
      </c>
      <c r="C48" s="9">
        <f>C49+C52</f>
        <v>10059476.87</v>
      </c>
      <c r="D48" s="9">
        <f>D49+D52</f>
        <v>14825000</v>
      </c>
      <c r="E48" s="9">
        <f>E49+E52</f>
        <v>14279811.34</v>
      </c>
      <c r="F48" s="14">
        <f t="shared" si="0"/>
        <v>96.32250482293423</v>
      </c>
      <c r="G48" s="14">
        <f t="shared" si="1"/>
        <v>141.95381653081927</v>
      </c>
    </row>
    <row r="49" spans="1:7" ht="15.75">
      <c r="A49" s="1" t="s">
        <v>340</v>
      </c>
      <c r="B49" s="10" t="s">
        <v>48</v>
      </c>
      <c r="C49" s="11">
        <f>C50+C51</f>
        <v>9679739.26</v>
      </c>
      <c r="D49" s="11">
        <f>D50+D51</f>
        <v>14282000</v>
      </c>
      <c r="E49" s="11">
        <f>E50+E51</f>
        <v>13859839.35</v>
      </c>
      <c r="F49" s="15">
        <f t="shared" si="0"/>
        <v>97.04410691779863</v>
      </c>
      <c r="G49" s="15">
        <f t="shared" si="1"/>
        <v>143.18401537191818</v>
      </c>
    </row>
    <row r="50" spans="1:7" ht="15.75">
      <c r="A50" s="1" t="s">
        <v>341</v>
      </c>
      <c r="B50" s="10" t="s">
        <v>49</v>
      </c>
      <c r="C50" s="11">
        <v>5198932.93</v>
      </c>
      <c r="D50" s="11">
        <v>7565000</v>
      </c>
      <c r="E50" s="11">
        <v>7954904.13</v>
      </c>
      <c r="F50" s="15">
        <f t="shared" si="0"/>
        <v>105.15405327164574</v>
      </c>
      <c r="G50" s="15">
        <f t="shared" si="1"/>
        <v>153.0103241781963</v>
      </c>
    </row>
    <row r="51" spans="1:7" ht="31.5">
      <c r="A51" s="1" t="s">
        <v>342</v>
      </c>
      <c r="B51" s="10" t="s">
        <v>50</v>
      </c>
      <c r="C51" s="11">
        <v>4480806.33</v>
      </c>
      <c r="D51" s="11">
        <v>6717000</v>
      </c>
      <c r="E51" s="11">
        <v>5904935.22</v>
      </c>
      <c r="F51" s="15">
        <f t="shared" si="0"/>
        <v>87.9103054935239</v>
      </c>
      <c r="G51" s="15">
        <f t="shared" si="1"/>
        <v>131.7828708744928</v>
      </c>
    </row>
    <row r="52" spans="1:7" ht="31.5">
      <c r="A52" s="1" t="s">
        <v>343</v>
      </c>
      <c r="B52" s="10" t="s">
        <v>51</v>
      </c>
      <c r="C52" s="11">
        <f>C53+C54</f>
        <v>379737.61</v>
      </c>
      <c r="D52" s="11">
        <f>D53</f>
        <v>543000</v>
      </c>
      <c r="E52" s="11">
        <f>E53</f>
        <v>419971.99</v>
      </c>
      <c r="F52" s="15">
        <f t="shared" si="0"/>
        <v>77.34290791896869</v>
      </c>
      <c r="G52" s="15">
        <f t="shared" si="1"/>
        <v>110.59531079894877</v>
      </c>
    </row>
    <row r="53" spans="1:7" ht="15.75">
      <c r="A53" s="1" t="s">
        <v>344</v>
      </c>
      <c r="B53" s="10" t="s">
        <v>52</v>
      </c>
      <c r="C53" s="11">
        <v>378061.66</v>
      </c>
      <c r="D53" s="11">
        <v>543000</v>
      </c>
      <c r="E53" s="11">
        <v>419971.99</v>
      </c>
      <c r="F53" s="15">
        <f t="shared" si="0"/>
        <v>77.34290791896869</v>
      </c>
      <c r="G53" s="15">
        <f t="shared" si="1"/>
        <v>111.08558059021378</v>
      </c>
    </row>
    <row r="54" spans="1:7" ht="31.5">
      <c r="A54" s="1" t="s">
        <v>697</v>
      </c>
      <c r="B54" s="17" t="s">
        <v>698</v>
      </c>
      <c r="C54" s="11">
        <v>1675.95</v>
      </c>
      <c r="D54" s="11">
        <v>0</v>
      </c>
      <c r="E54" s="11">
        <v>0</v>
      </c>
      <c r="F54" s="15"/>
      <c r="G54" s="15">
        <f t="shared" si="1"/>
        <v>0</v>
      </c>
    </row>
    <row r="55" spans="1:7" ht="15.75">
      <c r="A55" s="7" t="s">
        <v>345</v>
      </c>
      <c r="B55" s="8" t="s">
        <v>53</v>
      </c>
      <c r="C55" s="9">
        <f>C58+C59</f>
        <v>115626496.52</v>
      </c>
      <c r="D55" s="9">
        <f>D58+D59</f>
        <v>162130000</v>
      </c>
      <c r="E55" s="9">
        <f>E56+E58+E59</f>
        <v>128792384.86999999</v>
      </c>
      <c r="F55" s="14">
        <f t="shared" si="0"/>
        <v>79.43772581878738</v>
      </c>
      <c r="G55" s="14">
        <f t="shared" si="1"/>
        <v>111.38656687372924</v>
      </c>
    </row>
    <row r="56" spans="1:7" ht="47.25">
      <c r="A56" s="1" t="s">
        <v>665</v>
      </c>
      <c r="B56" s="10" t="s">
        <v>667</v>
      </c>
      <c r="C56" s="11">
        <v>0</v>
      </c>
      <c r="D56" s="11">
        <v>0</v>
      </c>
      <c r="E56" s="11">
        <f>E57</f>
        <v>300</v>
      </c>
      <c r="F56" s="15"/>
      <c r="G56" s="15"/>
    </row>
    <row r="57" spans="1:7" ht="31.5">
      <c r="A57" s="1" t="s">
        <v>666</v>
      </c>
      <c r="B57" s="10" t="s">
        <v>668</v>
      </c>
      <c r="C57" s="11">
        <v>0</v>
      </c>
      <c r="D57" s="11">
        <v>0</v>
      </c>
      <c r="E57" s="11">
        <v>300</v>
      </c>
      <c r="F57" s="15"/>
      <c r="G57" s="15"/>
    </row>
    <row r="58" spans="1:7" ht="63">
      <c r="A58" s="1" t="s">
        <v>346</v>
      </c>
      <c r="B58" s="10" t="s">
        <v>54</v>
      </c>
      <c r="C58" s="11">
        <v>19400</v>
      </c>
      <c r="D58" s="11">
        <v>580000</v>
      </c>
      <c r="E58" s="11">
        <v>257150</v>
      </c>
      <c r="F58" s="15">
        <f t="shared" si="0"/>
        <v>44.33620689655172</v>
      </c>
      <c r="G58" s="15">
        <f t="shared" si="1"/>
        <v>1325.5154639175257</v>
      </c>
    </row>
    <row r="59" spans="1:7" ht="31.5">
      <c r="A59" s="1" t="s">
        <v>347</v>
      </c>
      <c r="B59" s="10" t="s">
        <v>55</v>
      </c>
      <c r="C59" s="11">
        <f>C60+C61+C62+C64+C65+C66+C67+C68+C71+C73+C75+C78+C79+C80+C81</f>
        <v>115607096.52</v>
      </c>
      <c r="D59" s="11">
        <f>D60+D61+D62+D64+D65+D66+D67+D68+D71+D73+D75+D78+D79+D80+D81</f>
        <v>161550000</v>
      </c>
      <c r="E59" s="11">
        <f>E60+E61+E62+E64+E65+E66+E67+E68+E71+E73+E75+E77+E78+E79+E80+E81</f>
        <v>128534934.86999999</v>
      </c>
      <c r="F59" s="15">
        <f>E59/D59*100</f>
        <v>79.56356228412255</v>
      </c>
      <c r="G59" s="15">
        <f t="shared" si="1"/>
        <v>111.18256468603853</v>
      </c>
    </row>
    <row r="60" spans="1:7" ht="78.75">
      <c r="A60" s="1" t="s">
        <v>348</v>
      </c>
      <c r="B60" s="10" t="s">
        <v>56</v>
      </c>
      <c r="C60" s="11">
        <v>257547.6</v>
      </c>
      <c r="D60" s="11">
        <v>305000</v>
      </c>
      <c r="E60" s="11">
        <v>380263.5</v>
      </c>
      <c r="F60" s="15">
        <f t="shared" si="0"/>
        <v>124.67655737704919</v>
      </c>
      <c r="G60" s="15">
        <f t="shared" si="1"/>
        <v>147.64785228051048</v>
      </c>
    </row>
    <row r="61" spans="1:7" ht="31.5">
      <c r="A61" s="1" t="s">
        <v>349</v>
      </c>
      <c r="B61" s="10" t="s">
        <v>57</v>
      </c>
      <c r="C61" s="11">
        <v>69235988.53</v>
      </c>
      <c r="D61" s="11">
        <v>98772000</v>
      </c>
      <c r="E61" s="11">
        <v>75942781.42</v>
      </c>
      <c r="F61" s="15">
        <f t="shared" si="0"/>
        <v>76.88695320536183</v>
      </c>
      <c r="G61" s="15">
        <f t="shared" si="1"/>
        <v>109.68685943885086</v>
      </c>
    </row>
    <row r="62" spans="1:7" ht="47.25">
      <c r="A62" s="1" t="s">
        <v>350</v>
      </c>
      <c r="B62" s="10" t="s">
        <v>58</v>
      </c>
      <c r="C62" s="11">
        <f>C63</f>
        <v>30184619</v>
      </c>
      <c r="D62" s="11">
        <f>D63</f>
        <v>43510000</v>
      </c>
      <c r="E62" s="11">
        <f>E63</f>
        <v>29231484</v>
      </c>
      <c r="F62" s="15">
        <f t="shared" si="0"/>
        <v>67.18336934038153</v>
      </c>
      <c r="G62" s="15">
        <f t="shared" si="1"/>
        <v>96.84231561776546</v>
      </c>
    </row>
    <row r="63" spans="1:7" ht="63">
      <c r="A63" s="1" t="s">
        <v>351</v>
      </c>
      <c r="B63" s="10" t="s">
        <v>59</v>
      </c>
      <c r="C63" s="11">
        <v>30184619</v>
      </c>
      <c r="D63" s="11">
        <v>43510000</v>
      </c>
      <c r="E63" s="11">
        <v>29231484</v>
      </c>
      <c r="F63" s="15">
        <f t="shared" si="0"/>
        <v>67.18336934038153</v>
      </c>
      <c r="G63" s="15">
        <f t="shared" si="1"/>
        <v>96.84231561776546</v>
      </c>
    </row>
    <row r="64" spans="1:7" ht="31.5">
      <c r="A64" s="1" t="s">
        <v>352</v>
      </c>
      <c r="B64" s="10" t="s">
        <v>60</v>
      </c>
      <c r="C64" s="11">
        <v>1023075</v>
      </c>
      <c r="D64" s="11">
        <v>1041000</v>
      </c>
      <c r="E64" s="11">
        <v>2901960.5</v>
      </c>
      <c r="F64" s="15">
        <f t="shared" si="0"/>
        <v>278.766618635927</v>
      </c>
      <c r="G64" s="15">
        <f t="shared" si="1"/>
        <v>283.6508076143</v>
      </c>
    </row>
    <row r="65" spans="1:7" ht="63.75" customHeight="1">
      <c r="A65" s="1" t="s">
        <v>353</v>
      </c>
      <c r="B65" s="10" t="s">
        <v>61</v>
      </c>
      <c r="C65" s="11">
        <v>88800</v>
      </c>
      <c r="D65" s="11">
        <v>146000</v>
      </c>
      <c r="E65" s="11">
        <v>65600</v>
      </c>
      <c r="F65" s="15">
        <f t="shared" si="0"/>
        <v>44.93150684931507</v>
      </c>
      <c r="G65" s="15">
        <f t="shared" si="1"/>
        <v>73.87387387387388</v>
      </c>
    </row>
    <row r="66" spans="1:7" ht="31.5">
      <c r="A66" s="1" t="s">
        <v>354</v>
      </c>
      <c r="B66" s="10" t="s">
        <v>62</v>
      </c>
      <c r="C66" s="11">
        <v>56650</v>
      </c>
      <c r="D66" s="11">
        <v>106000</v>
      </c>
      <c r="E66" s="11">
        <v>14000</v>
      </c>
      <c r="F66" s="15">
        <f t="shared" si="0"/>
        <v>13.20754716981132</v>
      </c>
      <c r="G66" s="15">
        <f t="shared" si="1"/>
        <v>24.71315092674316</v>
      </c>
    </row>
    <row r="67" spans="1:7" ht="94.5">
      <c r="A67" s="1" t="s">
        <v>355</v>
      </c>
      <c r="B67" s="10" t="s">
        <v>63</v>
      </c>
      <c r="C67" s="11">
        <v>14200</v>
      </c>
      <c r="D67" s="11">
        <v>10000</v>
      </c>
      <c r="E67" s="11">
        <v>8150</v>
      </c>
      <c r="F67" s="15">
        <f t="shared" si="0"/>
        <v>81.5</v>
      </c>
      <c r="G67" s="15">
        <f t="shared" si="1"/>
        <v>57.3943661971831</v>
      </c>
    </row>
    <row r="68" spans="1:7" ht="63">
      <c r="A68" s="1" t="s">
        <v>356</v>
      </c>
      <c r="B68" s="10" t="s">
        <v>64</v>
      </c>
      <c r="C68" s="11">
        <v>12854716.39</v>
      </c>
      <c r="D68" s="11">
        <f>D69+D70</f>
        <v>15000000</v>
      </c>
      <c r="E68" s="11">
        <f>E69+E70</f>
        <v>18465528.4</v>
      </c>
      <c r="F68" s="15">
        <f t="shared" si="0"/>
        <v>123.10352266666666</v>
      </c>
      <c r="G68" s="15">
        <f t="shared" si="1"/>
        <v>143.6478864237315</v>
      </c>
    </row>
    <row r="69" spans="1:7" ht="63">
      <c r="A69" s="1" t="s">
        <v>357</v>
      </c>
      <c r="B69" s="10" t="s">
        <v>65</v>
      </c>
      <c r="C69" s="11">
        <v>820900</v>
      </c>
      <c r="D69" s="11">
        <v>0</v>
      </c>
      <c r="E69" s="11">
        <v>7649231.8</v>
      </c>
      <c r="F69" s="15"/>
      <c r="G69" s="15">
        <f t="shared" si="1"/>
        <v>931.8104275794859</v>
      </c>
    </row>
    <row r="70" spans="1:7" ht="141.75">
      <c r="A70" s="1" t="s">
        <v>358</v>
      </c>
      <c r="B70" s="10" t="s">
        <v>66</v>
      </c>
      <c r="C70" s="11">
        <v>12033816.39</v>
      </c>
      <c r="D70" s="11">
        <v>15000000</v>
      </c>
      <c r="E70" s="11">
        <v>10816296.6</v>
      </c>
      <c r="F70" s="15">
        <f t="shared" si="0"/>
        <v>72.108644</v>
      </c>
      <c r="G70" s="15">
        <f t="shared" si="1"/>
        <v>89.88251315674262</v>
      </c>
    </row>
    <row r="71" spans="1:7" ht="47.25">
      <c r="A71" s="1" t="s">
        <v>359</v>
      </c>
      <c r="B71" s="10" t="s">
        <v>67</v>
      </c>
      <c r="C71" s="11">
        <f>C72</f>
        <v>403600</v>
      </c>
      <c r="D71" s="11">
        <f>D72</f>
        <v>985000</v>
      </c>
      <c r="E71" s="11">
        <f>E72</f>
        <v>254767.05</v>
      </c>
      <c r="F71" s="15">
        <f t="shared" si="0"/>
        <v>25.864675126903553</v>
      </c>
      <c r="G71" s="15">
        <f aca="true" t="shared" si="2" ref="G71:G134">E71/C71*100</f>
        <v>63.1236496531219</v>
      </c>
    </row>
    <row r="72" spans="1:7" ht="78.75">
      <c r="A72" s="1" t="s">
        <v>360</v>
      </c>
      <c r="B72" s="10" t="s">
        <v>68</v>
      </c>
      <c r="C72" s="11">
        <v>403600</v>
      </c>
      <c r="D72" s="11">
        <v>985000</v>
      </c>
      <c r="E72" s="11">
        <v>254767.05</v>
      </c>
      <c r="F72" s="15">
        <f t="shared" si="0"/>
        <v>25.864675126903553</v>
      </c>
      <c r="G72" s="15">
        <f t="shared" si="2"/>
        <v>63.1236496531219</v>
      </c>
    </row>
    <row r="73" spans="1:7" ht="31.5">
      <c r="A73" s="1" t="s">
        <v>361</v>
      </c>
      <c r="B73" s="10" t="s">
        <v>69</v>
      </c>
      <c r="C73" s="11">
        <f>C74</f>
        <v>185500</v>
      </c>
      <c r="D73" s="11">
        <f>D74</f>
        <v>245000</v>
      </c>
      <c r="E73" s="11">
        <f>E74</f>
        <v>241500</v>
      </c>
      <c r="F73" s="15">
        <f t="shared" si="0"/>
        <v>98.57142857142858</v>
      </c>
      <c r="G73" s="15">
        <f t="shared" si="2"/>
        <v>130.18867924528303</v>
      </c>
    </row>
    <row r="74" spans="1:7" ht="66.75" customHeight="1">
      <c r="A74" s="1" t="s">
        <v>362</v>
      </c>
      <c r="B74" s="10" t="s">
        <v>70</v>
      </c>
      <c r="C74" s="11">
        <v>185500</v>
      </c>
      <c r="D74" s="11">
        <v>245000</v>
      </c>
      <c r="E74" s="11">
        <v>241500</v>
      </c>
      <c r="F74" s="15">
        <f t="shared" si="0"/>
        <v>98.57142857142858</v>
      </c>
      <c r="G74" s="15">
        <f t="shared" si="2"/>
        <v>130.18867924528303</v>
      </c>
    </row>
    <row r="75" spans="1:7" ht="47.25">
      <c r="A75" s="1" t="s">
        <v>363</v>
      </c>
      <c r="B75" s="10" t="s">
        <v>71</v>
      </c>
      <c r="C75" s="11">
        <f>C76</f>
        <v>115900</v>
      </c>
      <c r="D75" s="11">
        <f>D76</f>
        <v>100000</v>
      </c>
      <c r="E75" s="11">
        <f>E76</f>
        <v>72150</v>
      </c>
      <c r="F75" s="15">
        <f t="shared" si="0"/>
        <v>72.15</v>
      </c>
      <c r="G75" s="15">
        <f t="shared" si="2"/>
        <v>62.25194132873166</v>
      </c>
    </row>
    <row r="76" spans="1:7" ht="65.25" customHeight="1">
      <c r="A76" s="1" t="s">
        <v>364</v>
      </c>
      <c r="B76" s="10" t="s">
        <v>72</v>
      </c>
      <c r="C76" s="11">
        <v>115900</v>
      </c>
      <c r="D76" s="11">
        <v>100000</v>
      </c>
      <c r="E76" s="11">
        <v>72150</v>
      </c>
      <c r="F76" s="15">
        <f aca="true" t="shared" si="3" ref="F76:F154">E76/D76*100</f>
        <v>72.15</v>
      </c>
      <c r="G76" s="15">
        <f t="shared" si="2"/>
        <v>62.25194132873166</v>
      </c>
    </row>
    <row r="77" spans="1:7" ht="34.5" customHeight="1">
      <c r="A77" s="1" t="s">
        <v>614</v>
      </c>
      <c r="B77" s="10" t="s">
        <v>615</v>
      </c>
      <c r="C77" s="11">
        <v>0</v>
      </c>
      <c r="D77" s="11">
        <v>0</v>
      </c>
      <c r="E77" s="11">
        <v>5000</v>
      </c>
      <c r="F77" s="15"/>
      <c r="G77" s="15"/>
    </row>
    <row r="78" spans="1:7" ht="31.5">
      <c r="A78" s="1" t="s">
        <v>365</v>
      </c>
      <c r="B78" s="10" t="s">
        <v>73</v>
      </c>
      <c r="C78" s="11">
        <v>15000</v>
      </c>
      <c r="D78" s="11">
        <v>50000</v>
      </c>
      <c r="E78" s="11">
        <v>50000</v>
      </c>
      <c r="F78" s="15">
        <f t="shared" si="3"/>
        <v>100</v>
      </c>
      <c r="G78" s="15">
        <f t="shared" si="2"/>
        <v>333.33333333333337</v>
      </c>
    </row>
    <row r="79" spans="1:7" ht="66" customHeight="1">
      <c r="A79" s="1" t="s">
        <v>366</v>
      </c>
      <c r="B79" s="10" t="s">
        <v>74</v>
      </c>
      <c r="C79" s="11">
        <v>731500</v>
      </c>
      <c r="D79" s="11">
        <v>895000</v>
      </c>
      <c r="E79" s="11">
        <v>384250</v>
      </c>
      <c r="F79" s="15">
        <f t="shared" si="3"/>
        <v>42.93296089385475</v>
      </c>
      <c r="G79" s="15">
        <f t="shared" si="2"/>
        <v>52.52904989747095</v>
      </c>
    </row>
    <row r="80" spans="1:7" ht="64.5" customHeight="1">
      <c r="A80" s="1" t="s">
        <v>367</v>
      </c>
      <c r="B80" s="10" t="s">
        <v>75</v>
      </c>
      <c r="C80" s="11">
        <v>80000</v>
      </c>
      <c r="D80" s="11">
        <v>60000</v>
      </c>
      <c r="E80" s="11">
        <v>102500</v>
      </c>
      <c r="F80" s="15">
        <f t="shared" si="3"/>
        <v>170.83333333333331</v>
      </c>
      <c r="G80" s="15">
        <f t="shared" si="2"/>
        <v>128.125</v>
      </c>
    </row>
    <row r="81" spans="1:7" ht="48.75" customHeight="1">
      <c r="A81" s="1" t="s">
        <v>368</v>
      </c>
      <c r="B81" s="10" t="s">
        <v>76</v>
      </c>
      <c r="C81" s="11">
        <v>360000</v>
      </c>
      <c r="D81" s="11">
        <v>325000</v>
      </c>
      <c r="E81" s="11">
        <v>415000</v>
      </c>
      <c r="F81" s="15">
        <f t="shared" si="3"/>
        <v>127.69230769230768</v>
      </c>
      <c r="G81" s="15">
        <f t="shared" si="2"/>
        <v>115.27777777777777</v>
      </c>
    </row>
    <row r="82" spans="1:7" ht="31.5">
      <c r="A82" s="7" t="s">
        <v>369</v>
      </c>
      <c r="B82" s="8" t="s">
        <v>77</v>
      </c>
      <c r="C82" s="9">
        <f>C83+C86+C95+C100+C102</f>
        <v>9580.08</v>
      </c>
      <c r="D82" s="9">
        <f>D83+D86+D95+D100+D102</f>
        <v>0</v>
      </c>
      <c r="E82" s="9">
        <f>E83+E86+E95+E100+E102</f>
        <v>89200.63</v>
      </c>
      <c r="F82" s="14"/>
      <c r="G82" s="14">
        <f t="shared" si="2"/>
        <v>931.1052726073269</v>
      </c>
    </row>
    <row r="83" spans="1:7" ht="31.5">
      <c r="A83" s="1" t="s">
        <v>669</v>
      </c>
      <c r="B83" s="10" t="s">
        <v>670</v>
      </c>
      <c r="C83" s="11">
        <f>C84+C85</f>
        <v>0</v>
      </c>
      <c r="D83" s="11">
        <f>D84+D85</f>
        <v>0</v>
      </c>
      <c r="E83" s="11">
        <f>E84+E85</f>
        <v>2110.83</v>
      </c>
      <c r="F83" s="14"/>
      <c r="G83" s="15"/>
    </row>
    <row r="84" spans="1:7" ht="31.5">
      <c r="A84" s="1" t="s">
        <v>671</v>
      </c>
      <c r="B84" s="10" t="s">
        <v>672</v>
      </c>
      <c r="C84" s="11">
        <v>0</v>
      </c>
      <c r="D84" s="11">
        <v>0</v>
      </c>
      <c r="E84" s="11">
        <v>-91.91</v>
      </c>
      <c r="F84" s="14"/>
      <c r="G84" s="15"/>
    </row>
    <row r="85" spans="1:7" ht="31.5">
      <c r="A85" s="1" t="s">
        <v>673</v>
      </c>
      <c r="B85" s="10" t="s">
        <v>674</v>
      </c>
      <c r="C85" s="11">
        <v>0</v>
      </c>
      <c r="D85" s="11">
        <v>0</v>
      </c>
      <c r="E85" s="11">
        <v>2202.74</v>
      </c>
      <c r="F85" s="14"/>
      <c r="G85" s="15"/>
    </row>
    <row r="86" spans="1:7" ht="15.75">
      <c r="A86" s="1" t="s">
        <v>370</v>
      </c>
      <c r="B86" s="10" t="s">
        <v>78</v>
      </c>
      <c r="C86" s="11">
        <f>C87+C92</f>
        <v>5652.1</v>
      </c>
      <c r="D86" s="11">
        <f>D87+D92</f>
        <v>0</v>
      </c>
      <c r="E86" s="11">
        <f>E87+E92</f>
        <v>3022.2599999999998</v>
      </c>
      <c r="F86" s="15"/>
      <c r="G86" s="15">
        <f t="shared" si="2"/>
        <v>53.47145308823269</v>
      </c>
    </row>
    <row r="87" spans="1:7" ht="15.75">
      <c r="A87" s="1" t="s">
        <v>371</v>
      </c>
      <c r="B87" s="10" t="s">
        <v>79</v>
      </c>
      <c r="C87" s="11">
        <f>C88+C90+C91</f>
        <v>2664.83</v>
      </c>
      <c r="D87" s="11">
        <v>0</v>
      </c>
      <c r="E87" s="11">
        <v>2191.97</v>
      </c>
      <c r="F87" s="15"/>
      <c r="G87" s="15">
        <f t="shared" si="2"/>
        <v>82.2555284952511</v>
      </c>
    </row>
    <row r="88" spans="1:7" ht="15.75">
      <c r="A88" s="1" t="s">
        <v>699</v>
      </c>
      <c r="B88" s="17" t="s">
        <v>700</v>
      </c>
      <c r="C88" s="11">
        <f>C89</f>
        <v>400</v>
      </c>
      <c r="D88" s="11">
        <v>0</v>
      </c>
      <c r="E88" s="11">
        <v>0</v>
      </c>
      <c r="F88" s="15"/>
      <c r="G88" s="15">
        <f t="shared" si="2"/>
        <v>0</v>
      </c>
    </row>
    <row r="89" spans="1:7" ht="31.5">
      <c r="A89" s="1" t="s">
        <v>701</v>
      </c>
      <c r="B89" s="17" t="s">
        <v>702</v>
      </c>
      <c r="C89" s="11">
        <v>400</v>
      </c>
      <c r="D89" s="11">
        <v>0</v>
      </c>
      <c r="E89" s="11">
        <v>0</v>
      </c>
      <c r="F89" s="15"/>
      <c r="G89" s="15">
        <f t="shared" si="2"/>
        <v>0</v>
      </c>
    </row>
    <row r="90" spans="1:7" ht="15.75">
      <c r="A90" s="1" t="s">
        <v>616</v>
      </c>
      <c r="B90" s="10" t="s">
        <v>617</v>
      </c>
      <c r="C90" s="11">
        <v>2040.9</v>
      </c>
      <c r="D90" s="11">
        <v>0</v>
      </c>
      <c r="E90" s="11">
        <v>1441.97</v>
      </c>
      <c r="F90" s="15"/>
      <c r="G90" s="15">
        <f t="shared" si="2"/>
        <v>70.65363320103876</v>
      </c>
    </row>
    <row r="91" spans="1:7" ht="15.75">
      <c r="A91" s="1" t="s">
        <v>372</v>
      </c>
      <c r="B91" s="10" t="s">
        <v>80</v>
      </c>
      <c r="C91" s="11">
        <v>223.93</v>
      </c>
      <c r="D91" s="11">
        <v>0</v>
      </c>
      <c r="E91" s="11">
        <v>750</v>
      </c>
      <c r="F91" s="15"/>
      <c r="G91" s="15">
        <f t="shared" si="2"/>
        <v>334.9260929754834</v>
      </c>
    </row>
    <row r="92" spans="1:7" ht="15.75">
      <c r="A92" s="1" t="s">
        <v>618</v>
      </c>
      <c r="B92" s="10" t="s">
        <v>619</v>
      </c>
      <c r="C92" s="11">
        <f>C93+C94</f>
        <v>2987.27</v>
      </c>
      <c r="D92" s="11">
        <f>D93+D94</f>
        <v>0</v>
      </c>
      <c r="E92" s="11">
        <f>E93+E94</f>
        <v>830.29</v>
      </c>
      <c r="F92" s="15"/>
      <c r="G92" s="15">
        <f t="shared" si="2"/>
        <v>27.794273701406304</v>
      </c>
    </row>
    <row r="93" spans="1:7" ht="63">
      <c r="A93" s="1" t="s">
        <v>675</v>
      </c>
      <c r="B93" s="10" t="s">
        <v>676</v>
      </c>
      <c r="C93" s="11">
        <v>2987.27</v>
      </c>
      <c r="D93" s="11">
        <v>0</v>
      </c>
      <c r="E93" s="11">
        <v>391.74</v>
      </c>
      <c r="F93" s="15"/>
      <c r="G93" s="15">
        <f t="shared" si="2"/>
        <v>13.113645569366012</v>
      </c>
    </row>
    <row r="94" spans="1:7" ht="48" customHeight="1">
      <c r="A94" s="1" t="s">
        <v>620</v>
      </c>
      <c r="B94" s="10" t="s">
        <v>621</v>
      </c>
      <c r="C94" s="11">
        <v>0</v>
      </c>
      <c r="D94" s="11">
        <v>0</v>
      </c>
      <c r="E94" s="11">
        <v>438.55</v>
      </c>
      <c r="F94" s="15"/>
      <c r="G94" s="15"/>
    </row>
    <row r="95" spans="1:7" ht="15.75">
      <c r="A95" s="1" t="s">
        <v>373</v>
      </c>
      <c r="B95" s="10" t="s">
        <v>81</v>
      </c>
      <c r="C95" s="11">
        <f>C96+C97+C98+C99</f>
        <v>2159.09</v>
      </c>
      <c r="D95" s="11">
        <f>D96+D97+D98</f>
        <v>0</v>
      </c>
      <c r="E95" s="11">
        <f>E96+E97+E98</f>
        <v>92076.19</v>
      </c>
      <c r="F95" s="15"/>
      <c r="G95" s="15">
        <f t="shared" si="2"/>
        <v>4264.583227192938</v>
      </c>
    </row>
    <row r="96" spans="1:7" ht="15.75">
      <c r="A96" s="1" t="s">
        <v>677</v>
      </c>
      <c r="B96" s="10" t="s">
        <v>678</v>
      </c>
      <c r="C96" s="11">
        <v>0</v>
      </c>
      <c r="D96" s="11">
        <v>0</v>
      </c>
      <c r="E96" s="11">
        <v>-13.4</v>
      </c>
      <c r="F96" s="15"/>
      <c r="G96" s="15"/>
    </row>
    <row r="97" spans="1:7" ht="31.5">
      <c r="A97" s="1" t="s">
        <v>374</v>
      </c>
      <c r="B97" s="10" t="s">
        <v>82</v>
      </c>
      <c r="C97" s="11">
        <v>-303.33</v>
      </c>
      <c r="D97" s="11">
        <v>0</v>
      </c>
      <c r="E97" s="11">
        <v>1416.93</v>
      </c>
      <c r="F97" s="15"/>
      <c r="G97" s="15">
        <f t="shared" si="2"/>
        <v>-467.12491346058755</v>
      </c>
    </row>
    <row r="98" spans="1:7" ht="15.75">
      <c r="A98" s="1" t="s">
        <v>375</v>
      </c>
      <c r="B98" s="10" t="s">
        <v>83</v>
      </c>
      <c r="C98" s="11">
        <v>2226.65</v>
      </c>
      <c r="D98" s="11">
        <v>0</v>
      </c>
      <c r="E98" s="11">
        <v>90672.66</v>
      </c>
      <c r="F98" s="15"/>
      <c r="G98" s="15">
        <f t="shared" si="2"/>
        <v>4072.1559293108485</v>
      </c>
    </row>
    <row r="99" spans="1:7" ht="15.75">
      <c r="A99" s="1" t="s">
        <v>703</v>
      </c>
      <c r="B99" s="17" t="s">
        <v>704</v>
      </c>
      <c r="C99" s="11">
        <v>235.77</v>
      </c>
      <c r="D99" s="11">
        <v>0</v>
      </c>
      <c r="E99" s="11">
        <v>0</v>
      </c>
      <c r="F99" s="15"/>
      <c r="G99" s="15">
        <f t="shared" si="2"/>
        <v>0</v>
      </c>
    </row>
    <row r="100" spans="1:7" ht="31.5">
      <c r="A100" s="1" t="s">
        <v>376</v>
      </c>
      <c r="B100" s="10" t="s">
        <v>84</v>
      </c>
      <c r="C100" s="11">
        <f>C101</f>
        <v>1103.91</v>
      </c>
      <c r="D100" s="11">
        <f>D101</f>
        <v>0</v>
      </c>
      <c r="E100" s="11">
        <f>E101</f>
        <v>1004.89</v>
      </c>
      <c r="F100" s="15"/>
      <c r="G100" s="15">
        <f t="shared" si="2"/>
        <v>91.03006585681803</v>
      </c>
    </row>
    <row r="101" spans="1:7" ht="15.75">
      <c r="A101" s="1" t="s">
        <v>377</v>
      </c>
      <c r="B101" s="10" t="s">
        <v>85</v>
      </c>
      <c r="C101" s="11">
        <v>1103.91</v>
      </c>
      <c r="D101" s="11">
        <v>0</v>
      </c>
      <c r="E101" s="11">
        <v>1004.89</v>
      </c>
      <c r="F101" s="15"/>
      <c r="G101" s="15">
        <f t="shared" si="2"/>
        <v>91.03006585681803</v>
      </c>
    </row>
    <row r="102" spans="1:7" ht="31.5">
      <c r="A102" s="1" t="s">
        <v>378</v>
      </c>
      <c r="B102" s="10" t="s">
        <v>86</v>
      </c>
      <c r="C102" s="11">
        <f>C103+C104</f>
        <v>664.98</v>
      </c>
      <c r="D102" s="11">
        <f>D103+D104</f>
        <v>0</v>
      </c>
      <c r="E102" s="11">
        <f>E103+E104</f>
        <v>-9013.54</v>
      </c>
      <c r="F102" s="15"/>
      <c r="G102" s="15">
        <f t="shared" si="2"/>
        <v>-1355.460314595928</v>
      </c>
    </row>
    <row r="103" spans="1:7" ht="31.5">
      <c r="A103" s="1" t="s">
        <v>379</v>
      </c>
      <c r="B103" s="10" t="s">
        <v>86</v>
      </c>
      <c r="C103" s="11">
        <v>664.98</v>
      </c>
      <c r="D103" s="11">
        <v>0</v>
      </c>
      <c r="E103" s="11">
        <v>-7393.54</v>
      </c>
      <c r="F103" s="15"/>
      <c r="G103" s="15">
        <f t="shared" si="2"/>
        <v>-1111.8439652320371</v>
      </c>
    </row>
    <row r="104" spans="1:7" ht="36" customHeight="1">
      <c r="A104" s="1" t="s">
        <v>380</v>
      </c>
      <c r="B104" s="10" t="s">
        <v>87</v>
      </c>
      <c r="C104" s="11">
        <v>0</v>
      </c>
      <c r="D104" s="11">
        <v>0</v>
      </c>
      <c r="E104" s="11">
        <v>-1620</v>
      </c>
      <c r="F104" s="15"/>
      <c r="G104" s="15"/>
    </row>
    <row r="105" spans="1:7" ht="31.5">
      <c r="A105" s="7" t="s">
        <v>381</v>
      </c>
      <c r="B105" s="8" t="s">
        <v>88</v>
      </c>
      <c r="C105" s="9">
        <f>C106+C108+C110+C119+C122</f>
        <v>130393959.65</v>
      </c>
      <c r="D105" s="9">
        <f>D106+D108+D110+D119+D122</f>
        <v>156871000</v>
      </c>
      <c r="E105" s="9">
        <f>E106+E108+E110+E119+E122</f>
        <v>161337185.67000002</v>
      </c>
      <c r="F105" s="14">
        <f t="shared" si="3"/>
        <v>102.84704353895877</v>
      </c>
      <c r="G105" s="14">
        <f t="shared" si="2"/>
        <v>123.73056704701429</v>
      </c>
    </row>
    <row r="106" spans="1:7" ht="63">
      <c r="A106" s="1" t="s">
        <v>382</v>
      </c>
      <c r="B106" s="10" t="s">
        <v>89</v>
      </c>
      <c r="C106" s="11">
        <f>C107</f>
        <v>27773225.01</v>
      </c>
      <c r="D106" s="11">
        <v>23821000</v>
      </c>
      <c r="E106" s="11">
        <f>E107</f>
        <v>53913114.24</v>
      </c>
      <c r="F106" s="15">
        <f t="shared" si="3"/>
        <v>226.32599068049203</v>
      </c>
      <c r="G106" s="15">
        <f t="shared" si="2"/>
        <v>194.11902730269205</v>
      </c>
    </row>
    <row r="107" spans="1:7" ht="49.5" customHeight="1">
      <c r="A107" s="1" t="s">
        <v>383</v>
      </c>
      <c r="B107" s="10" t="s">
        <v>90</v>
      </c>
      <c r="C107" s="11">
        <v>27773225.01</v>
      </c>
      <c r="D107" s="11">
        <v>23821000</v>
      </c>
      <c r="E107" s="11">
        <v>53913114.24</v>
      </c>
      <c r="F107" s="15">
        <f t="shared" si="3"/>
        <v>226.32599068049203</v>
      </c>
      <c r="G107" s="15">
        <f t="shared" si="2"/>
        <v>194.11902730269205</v>
      </c>
    </row>
    <row r="108" spans="1:7" ht="15.75">
      <c r="A108" s="1" t="s">
        <v>384</v>
      </c>
      <c r="B108" s="10" t="s">
        <v>91</v>
      </c>
      <c r="C108" s="11">
        <v>0</v>
      </c>
      <c r="D108" s="11">
        <v>73000</v>
      </c>
      <c r="E108" s="11">
        <f>E109</f>
        <v>8394.38</v>
      </c>
      <c r="F108" s="15">
        <f t="shared" si="3"/>
        <v>11.499150684931505</v>
      </c>
      <c r="G108" s="15"/>
    </row>
    <row r="109" spans="1:7" ht="31.5">
      <c r="A109" s="1" t="s">
        <v>385</v>
      </c>
      <c r="B109" s="10" t="s">
        <v>92</v>
      </c>
      <c r="C109" s="11">
        <v>0</v>
      </c>
      <c r="D109" s="11">
        <v>73000</v>
      </c>
      <c r="E109" s="11">
        <v>8394.38</v>
      </c>
      <c r="F109" s="15">
        <f t="shared" si="3"/>
        <v>11.499150684931505</v>
      </c>
      <c r="G109" s="15"/>
    </row>
    <row r="110" spans="1:7" ht="78.75">
      <c r="A110" s="1" t="s">
        <v>386</v>
      </c>
      <c r="B110" s="10" t="s">
        <v>93</v>
      </c>
      <c r="C110" s="11">
        <f>C111+C115+C117</f>
        <v>88084909.77</v>
      </c>
      <c r="D110" s="11">
        <f>D111+D115+D117</f>
        <v>129584000</v>
      </c>
      <c r="E110" s="11">
        <f>E111+E113+E115+E117</f>
        <v>100775159.1</v>
      </c>
      <c r="F110" s="15">
        <f t="shared" si="3"/>
        <v>77.7682114304235</v>
      </c>
      <c r="G110" s="15">
        <f t="shared" si="2"/>
        <v>114.40683695213598</v>
      </c>
    </row>
    <row r="111" spans="1:7" ht="66" customHeight="1">
      <c r="A111" s="1" t="s">
        <v>387</v>
      </c>
      <c r="B111" s="10" t="s">
        <v>94</v>
      </c>
      <c r="C111" s="11">
        <f>C112</f>
        <v>75199606.21</v>
      </c>
      <c r="D111" s="11">
        <v>120000000</v>
      </c>
      <c r="E111" s="11">
        <f>E112</f>
        <v>73269844.6</v>
      </c>
      <c r="F111" s="15">
        <f t="shared" si="3"/>
        <v>61.05820383333332</v>
      </c>
      <c r="G111" s="15">
        <f t="shared" si="2"/>
        <v>97.43381420826725</v>
      </c>
    </row>
    <row r="112" spans="1:7" ht="63">
      <c r="A112" s="1" t="s">
        <v>388</v>
      </c>
      <c r="B112" s="10" t="s">
        <v>95</v>
      </c>
      <c r="C112" s="11">
        <v>75199606.21</v>
      </c>
      <c r="D112" s="11">
        <v>120000000</v>
      </c>
      <c r="E112" s="11">
        <v>73269844.6</v>
      </c>
      <c r="F112" s="15">
        <f t="shared" si="3"/>
        <v>61.05820383333332</v>
      </c>
      <c r="G112" s="15">
        <f t="shared" si="2"/>
        <v>97.43381420826725</v>
      </c>
    </row>
    <row r="113" spans="1:7" ht="78.75">
      <c r="A113" s="1" t="s">
        <v>679</v>
      </c>
      <c r="B113" s="10" t="s">
        <v>689</v>
      </c>
      <c r="C113" s="11">
        <f>C114</f>
        <v>0</v>
      </c>
      <c r="D113" s="11">
        <v>0</v>
      </c>
      <c r="E113" s="11">
        <f>E114</f>
        <v>11294000</v>
      </c>
      <c r="F113" s="15"/>
      <c r="G113" s="15"/>
    </row>
    <row r="114" spans="1:7" ht="94.5">
      <c r="A114" s="1" t="s">
        <v>680</v>
      </c>
      <c r="B114" s="10" t="s">
        <v>690</v>
      </c>
      <c r="C114" s="11">
        <v>0</v>
      </c>
      <c r="D114" s="11">
        <v>0</v>
      </c>
      <c r="E114" s="11">
        <v>11294000</v>
      </c>
      <c r="F114" s="15"/>
      <c r="G114" s="15"/>
    </row>
    <row r="115" spans="1:7" ht="63">
      <c r="A115" s="1" t="s">
        <v>389</v>
      </c>
      <c r="B115" s="10" t="s">
        <v>96</v>
      </c>
      <c r="C115" s="11">
        <f>C116</f>
        <v>2643926.18</v>
      </c>
      <c r="D115" s="11">
        <v>3586000</v>
      </c>
      <c r="E115" s="11">
        <f>E116</f>
        <v>2869065.67</v>
      </c>
      <c r="F115" s="15">
        <f t="shared" si="3"/>
        <v>80.00740853318462</v>
      </c>
      <c r="G115" s="15">
        <f t="shared" si="2"/>
        <v>108.51534705102847</v>
      </c>
    </row>
    <row r="116" spans="1:7" ht="65.25" customHeight="1">
      <c r="A116" s="1" t="s">
        <v>390</v>
      </c>
      <c r="B116" s="10" t="s">
        <v>97</v>
      </c>
      <c r="C116" s="11">
        <v>2643926.18</v>
      </c>
      <c r="D116" s="11">
        <v>3586000</v>
      </c>
      <c r="E116" s="11">
        <v>2869065.67</v>
      </c>
      <c r="F116" s="15">
        <f t="shared" si="3"/>
        <v>80.00740853318462</v>
      </c>
      <c r="G116" s="15">
        <f t="shared" si="2"/>
        <v>108.51534705102847</v>
      </c>
    </row>
    <row r="117" spans="1:7" ht="31.5">
      <c r="A117" s="1" t="s">
        <v>391</v>
      </c>
      <c r="B117" s="10" t="s">
        <v>98</v>
      </c>
      <c r="C117" s="11">
        <f>C118</f>
        <v>10241377.38</v>
      </c>
      <c r="D117" s="11">
        <v>5998000</v>
      </c>
      <c r="E117" s="11">
        <f>E118</f>
        <v>13342248.83</v>
      </c>
      <c r="F117" s="15">
        <f t="shared" si="3"/>
        <v>222.44496215405135</v>
      </c>
      <c r="G117" s="15">
        <f t="shared" si="2"/>
        <v>130.27787508402506</v>
      </c>
    </row>
    <row r="118" spans="1:7" ht="31.5">
      <c r="A118" s="1" t="s">
        <v>392</v>
      </c>
      <c r="B118" s="10" t="s">
        <v>99</v>
      </c>
      <c r="C118" s="11">
        <v>10241377.38</v>
      </c>
      <c r="D118" s="11">
        <v>5998000</v>
      </c>
      <c r="E118" s="11">
        <v>13342248.83</v>
      </c>
      <c r="F118" s="15">
        <f t="shared" si="3"/>
        <v>222.44496215405135</v>
      </c>
      <c r="G118" s="15">
        <f t="shared" si="2"/>
        <v>130.27787508402506</v>
      </c>
    </row>
    <row r="119" spans="1:7" ht="18" customHeight="1">
      <c r="A119" s="1" t="s">
        <v>393</v>
      </c>
      <c r="B119" s="10" t="s">
        <v>100</v>
      </c>
      <c r="C119" s="11">
        <f aca="true" t="shared" si="4" ref="C119:E120">C120</f>
        <v>3235800</v>
      </c>
      <c r="D119" s="11">
        <f t="shared" si="4"/>
        <v>1293000</v>
      </c>
      <c r="E119" s="11">
        <f t="shared" si="4"/>
        <v>2798831.65</v>
      </c>
      <c r="F119" s="15">
        <f t="shared" si="3"/>
        <v>216.4602977571539</v>
      </c>
      <c r="G119" s="15">
        <f t="shared" si="2"/>
        <v>86.49581710859756</v>
      </c>
    </row>
    <row r="120" spans="1:7" ht="38.25" customHeight="1">
      <c r="A120" s="1" t="s">
        <v>394</v>
      </c>
      <c r="B120" s="10" t="s">
        <v>101</v>
      </c>
      <c r="C120" s="11">
        <f t="shared" si="4"/>
        <v>3235800</v>
      </c>
      <c r="D120" s="11">
        <f t="shared" si="4"/>
        <v>1293000</v>
      </c>
      <c r="E120" s="11">
        <f t="shared" si="4"/>
        <v>2798831.65</v>
      </c>
      <c r="F120" s="15">
        <f t="shared" si="3"/>
        <v>216.4602977571539</v>
      </c>
      <c r="G120" s="15">
        <f t="shared" si="2"/>
        <v>86.49581710859756</v>
      </c>
    </row>
    <row r="121" spans="1:7" ht="47.25">
      <c r="A121" s="1" t="s">
        <v>395</v>
      </c>
      <c r="B121" s="10" t="s">
        <v>102</v>
      </c>
      <c r="C121" s="11">
        <v>3235800</v>
      </c>
      <c r="D121" s="11">
        <v>1293000</v>
      </c>
      <c r="E121" s="11">
        <v>2798831.65</v>
      </c>
      <c r="F121" s="15">
        <f t="shared" si="3"/>
        <v>216.4602977571539</v>
      </c>
      <c r="G121" s="15">
        <f t="shared" si="2"/>
        <v>86.49581710859756</v>
      </c>
    </row>
    <row r="122" spans="1:7" ht="63">
      <c r="A122" s="1" t="s">
        <v>396</v>
      </c>
      <c r="B122" s="10" t="s">
        <v>103</v>
      </c>
      <c r="C122" s="11">
        <f aca="true" t="shared" si="5" ref="C122:E123">C123</f>
        <v>11300024.87</v>
      </c>
      <c r="D122" s="11">
        <f t="shared" si="5"/>
        <v>2100000</v>
      </c>
      <c r="E122" s="11">
        <f t="shared" si="5"/>
        <v>3841686.3</v>
      </c>
      <c r="F122" s="15">
        <f t="shared" si="3"/>
        <v>182.93744285714283</v>
      </c>
      <c r="G122" s="15">
        <f t="shared" si="2"/>
        <v>33.99714906999138</v>
      </c>
    </row>
    <row r="123" spans="1:7" ht="63">
      <c r="A123" s="1" t="s">
        <v>397</v>
      </c>
      <c r="B123" s="10" t="s">
        <v>104</v>
      </c>
      <c r="C123" s="11">
        <f t="shared" si="5"/>
        <v>11300024.87</v>
      </c>
      <c r="D123" s="11">
        <f t="shared" si="5"/>
        <v>2100000</v>
      </c>
      <c r="E123" s="11">
        <f t="shared" si="5"/>
        <v>3841686.3</v>
      </c>
      <c r="F123" s="15">
        <f t="shared" si="3"/>
        <v>182.93744285714283</v>
      </c>
      <c r="G123" s="15">
        <f t="shared" si="2"/>
        <v>33.99714906999138</v>
      </c>
    </row>
    <row r="124" spans="1:7" ht="78.75">
      <c r="A124" s="1" t="s">
        <v>398</v>
      </c>
      <c r="B124" s="10" t="s">
        <v>105</v>
      </c>
      <c r="C124" s="11">
        <v>11300024.87</v>
      </c>
      <c r="D124" s="11">
        <v>2100000</v>
      </c>
      <c r="E124" s="11">
        <v>3841686.3</v>
      </c>
      <c r="F124" s="15">
        <f t="shared" si="3"/>
        <v>182.93744285714283</v>
      </c>
      <c r="G124" s="15">
        <f t="shared" si="2"/>
        <v>33.99714906999138</v>
      </c>
    </row>
    <row r="125" spans="1:7" ht="15.75">
      <c r="A125" s="7" t="s">
        <v>399</v>
      </c>
      <c r="B125" s="8" t="s">
        <v>106</v>
      </c>
      <c r="C125" s="9">
        <f>C126+C133+C139</f>
        <v>102167478.8</v>
      </c>
      <c r="D125" s="9">
        <f>D126+D133+D139</f>
        <v>165536000</v>
      </c>
      <c r="E125" s="9">
        <f>E126+E133+E139</f>
        <v>159418993.97</v>
      </c>
      <c r="F125" s="14">
        <f t="shared" si="3"/>
        <v>96.3047276544075</v>
      </c>
      <c r="G125" s="14">
        <f t="shared" si="2"/>
        <v>156.0369266643781</v>
      </c>
    </row>
    <row r="126" spans="1:7" ht="15.75">
      <c r="A126" s="1" t="s">
        <v>400</v>
      </c>
      <c r="B126" s="10" t="s">
        <v>107</v>
      </c>
      <c r="C126" s="11">
        <f>C127+C128+C129+C130+C132</f>
        <v>17858101.13</v>
      </c>
      <c r="D126" s="11">
        <f>D127+D129+D130+D132</f>
        <v>25275000</v>
      </c>
      <c r="E126" s="11">
        <f>E127+E129+E130+E132</f>
        <v>20983691.84</v>
      </c>
      <c r="F126" s="15">
        <f t="shared" si="3"/>
        <v>83.02153052423343</v>
      </c>
      <c r="G126" s="15">
        <f t="shared" si="2"/>
        <v>117.50236874148557</v>
      </c>
    </row>
    <row r="127" spans="1:7" ht="31.5">
      <c r="A127" s="1" t="s">
        <v>401</v>
      </c>
      <c r="B127" s="10" t="s">
        <v>108</v>
      </c>
      <c r="C127" s="11">
        <v>3009409.5</v>
      </c>
      <c r="D127" s="11">
        <v>2299000</v>
      </c>
      <c r="E127" s="11">
        <v>7567826.66</v>
      </c>
      <c r="F127" s="15">
        <f t="shared" si="3"/>
        <v>329.1790630709004</v>
      </c>
      <c r="G127" s="15">
        <f t="shared" si="2"/>
        <v>251.47214627985988</v>
      </c>
    </row>
    <row r="128" spans="1:7" ht="31.5">
      <c r="A128" s="1" t="s">
        <v>706</v>
      </c>
      <c r="B128" s="17" t="s">
        <v>705</v>
      </c>
      <c r="C128" s="11">
        <v>116003.67</v>
      </c>
      <c r="D128" s="11">
        <v>0</v>
      </c>
      <c r="E128" s="11">
        <v>0</v>
      </c>
      <c r="F128" s="15"/>
      <c r="G128" s="15">
        <f t="shared" si="2"/>
        <v>0</v>
      </c>
    </row>
    <row r="129" spans="1:7" ht="15.75">
      <c r="A129" s="1" t="s">
        <v>402</v>
      </c>
      <c r="B129" s="10" t="s">
        <v>109</v>
      </c>
      <c r="C129" s="11">
        <v>1356781.61</v>
      </c>
      <c r="D129" s="11">
        <v>1913000</v>
      </c>
      <c r="E129" s="11">
        <v>1956156.29</v>
      </c>
      <c r="F129" s="15">
        <f t="shared" si="3"/>
        <v>102.25594824882384</v>
      </c>
      <c r="G129" s="15">
        <f t="shared" si="2"/>
        <v>144.17620902158305</v>
      </c>
    </row>
    <row r="130" spans="1:7" ht="15.75">
      <c r="A130" s="1" t="s">
        <v>403</v>
      </c>
      <c r="B130" s="10" t="s">
        <v>110</v>
      </c>
      <c r="C130" s="11">
        <v>13375906.35</v>
      </c>
      <c r="D130" s="11">
        <f>D131</f>
        <v>21063000</v>
      </c>
      <c r="E130" s="11">
        <f>E131</f>
        <v>11459668.89</v>
      </c>
      <c r="F130" s="15">
        <f t="shared" si="3"/>
        <v>54.40663196125908</v>
      </c>
      <c r="G130" s="15">
        <f t="shared" si="2"/>
        <v>85.6739617498892</v>
      </c>
    </row>
    <row r="131" spans="1:7" ht="15.75">
      <c r="A131" s="1" t="s">
        <v>404</v>
      </c>
      <c r="B131" s="10" t="s">
        <v>111</v>
      </c>
      <c r="C131" s="11">
        <v>0</v>
      </c>
      <c r="D131" s="11">
        <v>21063000</v>
      </c>
      <c r="E131" s="11">
        <v>11459668.89</v>
      </c>
      <c r="F131" s="15">
        <f t="shared" si="3"/>
        <v>54.40663196125908</v>
      </c>
      <c r="G131" s="15"/>
    </row>
    <row r="132" spans="1:7" ht="31.5">
      <c r="A132" s="1" t="s">
        <v>405</v>
      </c>
      <c r="B132" s="10" t="s">
        <v>112</v>
      </c>
      <c r="C132" s="11">
        <v>0</v>
      </c>
      <c r="D132" s="11">
        <v>0</v>
      </c>
      <c r="E132" s="11">
        <v>40</v>
      </c>
      <c r="F132" s="15"/>
      <c r="G132" s="15"/>
    </row>
    <row r="133" spans="1:7" ht="15.75">
      <c r="A133" s="1" t="s">
        <v>406</v>
      </c>
      <c r="B133" s="10" t="s">
        <v>113</v>
      </c>
      <c r="C133" s="11">
        <f>C134+C136+C137</f>
        <v>10603917.42</v>
      </c>
      <c r="D133" s="11">
        <f>D134+D136+D137</f>
        <v>10474000</v>
      </c>
      <c r="E133" s="11">
        <f>E134+E136+E137</f>
        <v>7521041.63</v>
      </c>
      <c r="F133" s="15">
        <f t="shared" si="3"/>
        <v>71.80677515753294</v>
      </c>
      <c r="G133" s="15">
        <f t="shared" si="2"/>
        <v>70.92701057643657</v>
      </c>
    </row>
    <row r="134" spans="1:7" ht="47.25">
      <c r="A134" s="1" t="s">
        <v>407</v>
      </c>
      <c r="B134" s="10" t="s">
        <v>114</v>
      </c>
      <c r="C134" s="11">
        <f>C135</f>
        <v>10187563</v>
      </c>
      <c r="D134" s="11">
        <f>D135</f>
        <v>10000000</v>
      </c>
      <c r="E134" s="11">
        <f>E135</f>
        <v>7046251.46</v>
      </c>
      <c r="F134" s="15">
        <f t="shared" si="3"/>
        <v>70.4625146</v>
      </c>
      <c r="G134" s="15">
        <f t="shared" si="2"/>
        <v>69.16523078188571</v>
      </c>
    </row>
    <row r="135" spans="1:7" ht="47.25">
      <c r="A135" s="1" t="s">
        <v>408</v>
      </c>
      <c r="B135" s="10" t="s">
        <v>115</v>
      </c>
      <c r="C135" s="11">
        <v>10187563</v>
      </c>
      <c r="D135" s="11">
        <v>10000000</v>
      </c>
      <c r="E135" s="11">
        <v>7046251.46</v>
      </c>
      <c r="F135" s="15">
        <f t="shared" si="3"/>
        <v>70.4625146</v>
      </c>
      <c r="G135" s="15">
        <f aca="true" t="shared" si="6" ref="G135:G198">E135/C135*100</f>
        <v>69.16523078188571</v>
      </c>
    </row>
    <row r="136" spans="1:7" ht="31.5">
      <c r="A136" s="1" t="s">
        <v>409</v>
      </c>
      <c r="B136" s="10" t="s">
        <v>116</v>
      </c>
      <c r="C136" s="11">
        <v>52935.92</v>
      </c>
      <c r="D136" s="11">
        <v>74000</v>
      </c>
      <c r="E136" s="11">
        <v>47953.17</v>
      </c>
      <c r="F136" s="15">
        <f t="shared" si="3"/>
        <v>64.80158108108108</v>
      </c>
      <c r="G136" s="15">
        <f t="shared" si="6"/>
        <v>90.58720430286277</v>
      </c>
    </row>
    <row r="137" spans="1:7" ht="47.25">
      <c r="A137" s="1" t="s">
        <v>410</v>
      </c>
      <c r="B137" s="10" t="s">
        <v>117</v>
      </c>
      <c r="C137" s="11">
        <f>C138</f>
        <v>363418.5</v>
      </c>
      <c r="D137" s="11">
        <f>D138</f>
        <v>400000</v>
      </c>
      <c r="E137" s="11">
        <f>E138</f>
        <v>426837</v>
      </c>
      <c r="F137" s="15">
        <f t="shared" si="3"/>
        <v>106.70925</v>
      </c>
      <c r="G137" s="15">
        <f t="shared" si="6"/>
        <v>117.45054255630905</v>
      </c>
    </row>
    <row r="138" spans="1:7" ht="49.5" customHeight="1">
      <c r="A138" s="1" t="s">
        <v>411</v>
      </c>
      <c r="B138" s="10" t="s">
        <v>118</v>
      </c>
      <c r="C138" s="11">
        <v>363418.5</v>
      </c>
      <c r="D138" s="11">
        <v>400000</v>
      </c>
      <c r="E138" s="11">
        <v>426837</v>
      </c>
      <c r="F138" s="15">
        <f t="shared" si="3"/>
        <v>106.70925</v>
      </c>
      <c r="G138" s="15">
        <f t="shared" si="6"/>
        <v>117.45054255630905</v>
      </c>
    </row>
    <row r="139" spans="1:7" ht="15.75">
      <c r="A139" s="1" t="s">
        <v>412</v>
      </c>
      <c r="B139" s="10" t="s">
        <v>119</v>
      </c>
      <c r="C139" s="11">
        <f>C140</f>
        <v>73705460.25</v>
      </c>
      <c r="D139" s="11">
        <f>D140</f>
        <v>129787000</v>
      </c>
      <c r="E139" s="11">
        <f>E140</f>
        <v>130914260.5</v>
      </c>
      <c r="F139" s="15">
        <f t="shared" si="3"/>
        <v>100.86854654164131</v>
      </c>
      <c r="G139" s="15">
        <f t="shared" si="6"/>
        <v>177.61813040167536</v>
      </c>
    </row>
    <row r="140" spans="1:7" ht="15.75">
      <c r="A140" s="1" t="s">
        <v>413</v>
      </c>
      <c r="B140" s="10" t="s">
        <v>120</v>
      </c>
      <c r="C140" s="11">
        <f>C141+C142+C143</f>
        <v>73705460.25</v>
      </c>
      <c r="D140" s="11">
        <f>D141+D142+D143</f>
        <v>129787000</v>
      </c>
      <c r="E140" s="11">
        <f>E141+E142+E143</f>
        <v>130914260.5</v>
      </c>
      <c r="F140" s="15">
        <f t="shared" si="3"/>
        <v>100.86854654164131</v>
      </c>
      <c r="G140" s="15">
        <f t="shared" si="6"/>
        <v>177.61813040167536</v>
      </c>
    </row>
    <row r="141" spans="1:7" ht="47.25">
      <c r="A141" s="1" t="s">
        <v>414</v>
      </c>
      <c r="B141" s="10" t="s">
        <v>121</v>
      </c>
      <c r="C141" s="11">
        <v>2596652.99</v>
      </c>
      <c r="D141" s="11">
        <v>4915000</v>
      </c>
      <c r="E141" s="11">
        <v>7955513.22</v>
      </c>
      <c r="F141" s="15">
        <f t="shared" si="3"/>
        <v>161.86191698880975</v>
      </c>
      <c r="G141" s="15">
        <f t="shared" si="6"/>
        <v>306.37567863852297</v>
      </c>
    </row>
    <row r="142" spans="1:7" ht="31.5">
      <c r="A142" s="1" t="s">
        <v>415</v>
      </c>
      <c r="B142" s="10" t="s">
        <v>122</v>
      </c>
      <c r="C142" s="11">
        <v>61064653.03</v>
      </c>
      <c r="D142" s="11">
        <v>112408000</v>
      </c>
      <c r="E142" s="11">
        <v>111829512.17</v>
      </c>
      <c r="F142" s="15">
        <f t="shared" si="3"/>
        <v>99.4853677407302</v>
      </c>
      <c r="G142" s="15">
        <f t="shared" si="6"/>
        <v>183.13296910908528</v>
      </c>
    </row>
    <row r="143" spans="1:7" ht="33.75" customHeight="1">
      <c r="A143" s="1" t="s">
        <v>416</v>
      </c>
      <c r="B143" s="10" t="s">
        <v>123</v>
      </c>
      <c r="C143" s="11">
        <v>10044154.23</v>
      </c>
      <c r="D143" s="11">
        <v>12464000</v>
      </c>
      <c r="E143" s="11">
        <v>11129235.11</v>
      </c>
      <c r="F143" s="15">
        <f t="shared" si="3"/>
        <v>89.29103907252887</v>
      </c>
      <c r="G143" s="15">
        <f t="shared" si="6"/>
        <v>110.80310850623007</v>
      </c>
    </row>
    <row r="144" spans="1:7" ht="31.5">
      <c r="A144" s="7" t="s">
        <v>417</v>
      </c>
      <c r="B144" s="8" t="s">
        <v>124</v>
      </c>
      <c r="C144" s="9">
        <f>C145+C155</f>
        <v>63559708.53</v>
      </c>
      <c r="D144" s="9">
        <f>D145+D155</f>
        <v>30505000</v>
      </c>
      <c r="E144" s="9">
        <f>E145+E155</f>
        <v>54258069.99</v>
      </c>
      <c r="F144" s="14">
        <f t="shared" si="3"/>
        <v>177.86615305687593</v>
      </c>
      <c r="G144" s="14">
        <f t="shared" si="6"/>
        <v>85.36551102085427</v>
      </c>
    </row>
    <row r="145" spans="1:7" ht="15.75">
      <c r="A145" s="1" t="s">
        <v>418</v>
      </c>
      <c r="B145" s="10" t="s">
        <v>125</v>
      </c>
      <c r="C145" s="11">
        <f>C146+C147+C148+C149+C151+C153</f>
        <v>4299500.52</v>
      </c>
      <c r="D145" s="11">
        <f>D146+D147+D148+D149+D151+D153</f>
        <v>4946750</v>
      </c>
      <c r="E145" s="11">
        <f>E146+E147+E148+E149+E151+E153</f>
        <v>4140304.29</v>
      </c>
      <c r="F145" s="15">
        <f t="shared" si="3"/>
        <v>83.69746378935665</v>
      </c>
      <c r="G145" s="15">
        <f t="shared" si="6"/>
        <v>96.29733199799684</v>
      </c>
    </row>
    <row r="146" spans="1:7" ht="47.25">
      <c r="A146" s="1" t="s">
        <v>419</v>
      </c>
      <c r="B146" s="10" t="s">
        <v>126</v>
      </c>
      <c r="C146" s="11">
        <v>8200</v>
      </c>
      <c r="D146" s="11">
        <v>0</v>
      </c>
      <c r="E146" s="11">
        <v>7230</v>
      </c>
      <c r="F146" s="15"/>
      <c r="G146" s="15">
        <f t="shared" si="6"/>
        <v>88.17073170731707</v>
      </c>
    </row>
    <row r="147" spans="1:7" ht="31.5">
      <c r="A147" s="1" t="s">
        <v>420</v>
      </c>
      <c r="B147" s="10" t="s">
        <v>127</v>
      </c>
      <c r="C147" s="11">
        <v>132886.35</v>
      </c>
      <c r="D147" s="11">
        <v>200000</v>
      </c>
      <c r="E147" s="11">
        <v>214066.66</v>
      </c>
      <c r="F147" s="15">
        <f t="shared" si="3"/>
        <v>107.03332999999999</v>
      </c>
      <c r="G147" s="15">
        <f t="shared" si="6"/>
        <v>161.09002918659442</v>
      </c>
    </row>
    <row r="148" spans="1:7" ht="16.5" customHeight="1">
      <c r="A148" s="1" t="s">
        <v>421</v>
      </c>
      <c r="B148" s="10" t="s">
        <v>128</v>
      </c>
      <c r="C148" s="11">
        <v>0</v>
      </c>
      <c r="D148" s="11">
        <v>0</v>
      </c>
      <c r="E148" s="11">
        <v>250</v>
      </c>
      <c r="F148" s="15"/>
      <c r="G148" s="15"/>
    </row>
    <row r="149" spans="1:7" ht="31.5">
      <c r="A149" s="1" t="s">
        <v>422</v>
      </c>
      <c r="B149" s="10" t="s">
        <v>129</v>
      </c>
      <c r="C149" s="11">
        <f>C150</f>
        <v>25900</v>
      </c>
      <c r="D149" s="11">
        <f>D150</f>
        <v>55000</v>
      </c>
      <c r="E149" s="11">
        <f>E150</f>
        <v>44350</v>
      </c>
      <c r="F149" s="15">
        <f t="shared" si="3"/>
        <v>80.63636363636364</v>
      </c>
      <c r="G149" s="15">
        <f t="shared" si="6"/>
        <v>171.23552123552125</v>
      </c>
    </row>
    <row r="150" spans="1:7" ht="68.25" customHeight="1">
      <c r="A150" s="1" t="s">
        <v>423</v>
      </c>
      <c r="B150" s="10" t="s">
        <v>130</v>
      </c>
      <c r="C150" s="11">
        <v>25900</v>
      </c>
      <c r="D150" s="11">
        <v>55000</v>
      </c>
      <c r="E150" s="11">
        <v>44350</v>
      </c>
      <c r="F150" s="15">
        <f t="shared" si="3"/>
        <v>80.63636363636364</v>
      </c>
      <c r="G150" s="15">
        <f t="shared" si="6"/>
        <v>171.23552123552125</v>
      </c>
    </row>
    <row r="151" spans="1:7" ht="31.5">
      <c r="A151" s="1" t="s">
        <v>424</v>
      </c>
      <c r="B151" s="10" t="s">
        <v>131</v>
      </c>
      <c r="C151" s="11">
        <f>C152</f>
        <v>353480.9</v>
      </c>
      <c r="D151" s="11">
        <f>D152</f>
        <v>453000</v>
      </c>
      <c r="E151" s="11">
        <f>E152</f>
        <v>455446.47</v>
      </c>
      <c r="F151" s="15">
        <f t="shared" si="3"/>
        <v>100.540059602649</v>
      </c>
      <c r="G151" s="15">
        <f t="shared" si="6"/>
        <v>128.846132846216</v>
      </c>
    </row>
    <row r="152" spans="1:7" ht="63">
      <c r="A152" s="1" t="s">
        <v>425</v>
      </c>
      <c r="B152" s="10" t="s">
        <v>132</v>
      </c>
      <c r="C152" s="11">
        <v>353480.9</v>
      </c>
      <c r="D152" s="11">
        <v>453000</v>
      </c>
      <c r="E152" s="11">
        <v>455446.47</v>
      </c>
      <c r="F152" s="15">
        <f t="shared" si="3"/>
        <v>100.540059602649</v>
      </c>
      <c r="G152" s="15">
        <f t="shared" si="6"/>
        <v>128.846132846216</v>
      </c>
    </row>
    <row r="153" spans="1:7" ht="15.75">
      <c r="A153" s="1" t="s">
        <v>426</v>
      </c>
      <c r="B153" s="10" t="s">
        <v>133</v>
      </c>
      <c r="C153" s="11">
        <f>C154</f>
        <v>3779033.27</v>
      </c>
      <c r="D153" s="11">
        <f>D154</f>
        <v>4238750</v>
      </c>
      <c r="E153" s="11">
        <f>E154</f>
        <v>3418961.16</v>
      </c>
      <c r="F153" s="15">
        <f t="shared" si="3"/>
        <v>80.65965579475082</v>
      </c>
      <c r="G153" s="15">
        <f t="shared" si="6"/>
        <v>90.47184599144849</v>
      </c>
    </row>
    <row r="154" spans="1:7" ht="31.5">
      <c r="A154" s="1" t="s">
        <v>427</v>
      </c>
      <c r="B154" s="10" t="s">
        <v>134</v>
      </c>
      <c r="C154" s="11">
        <v>3779033.27</v>
      </c>
      <c r="D154" s="11">
        <v>4238750</v>
      </c>
      <c r="E154" s="11">
        <v>3418961.16</v>
      </c>
      <c r="F154" s="15">
        <f t="shared" si="3"/>
        <v>80.65965579475082</v>
      </c>
      <c r="G154" s="15">
        <f t="shared" si="6"/>
        <v>90.47184599144849</v>
      </c>
    </row>
    <row r="155" spans="1:7" ht="15.75">
      <c r="A155" s="1" t="s">
        <v>428</v>
      </c>
      <c r="B155" s="10" t="s">
        <v>135</v>
      </c>
      <c r="C155" s="11">
        <f aca="true" t="shared" si="7" ref="C155:E156">C156</f>
        <v>59260208.01</v>
      </c>
      <c r="D155" s="11">
        <f t="shared" si="7"/>
        <v>25558250</v>
      </c>
      <c r="E155" s="11">
        <f t="shared" si="7"/>
        <v>50117765.7</v>
      </c>
      <c r="F155" s="15">
        <f aca="true" t="shared" si="8" ref="F155:F223">E155/D155*100</f>
        <v>196.09232126612739</v>
      </c>
      <c r="G155" s="15">
        <f t="shared" si="6"/>
        <v>84.57237560074505</v>
      </c>
    </row>
    <row r="156" spans="1:7" ht="15.75">
      <c r="A156" s="1" t="s">
        <v>429</v>
      </c>
      <c r="B156" s="10" t="s">
        <v>136</v>
      </c>
      <c r="C156" s="11">
        <f t="shared" si="7"/>
        <v>59260208.01</v>
      </c>
      <c r="D156" s="11">
        <f t="shared" si="7"/>
        <v>25558250</v>
      </c>
      <c r="E156" s="11">
        <f t="shared" si="7"/>
        <v>50117765.7</v>
      </c>
      <c r="F156" s="15">
        <f t="shared" si="8"/>
        <v>196.09232126612739</v>
      </c>
      <c r="G156" s="15">
        <f t="shared" si="6"/>
        <v>84.57237560074505</v>
      </c>
    </row>
    <row r="157" spans="1:7" ht="31.5">
      <c r="A157" s="1" t="s">
        <v>430</v>
      </c>
      <c r="B157" s="10" t="s">
        <v>137</v>
      </c>
      <c r="C157" s="11">
        <v>59260208.01</v>
      </c>
      <c r="D157" s="11">
        <v>25558250</v>
      </c>
      <c r="E157" s="11">
        <v>50117765.7</v>
      </c>
      <c r="F157" s="15">
        <f t="shared" si="8"/>
        <v>196.09232126612739</v>
      </c>
      <c r="G157" s="15">
        <f t="shared" si="6"/>
        <v>84.57237560074505</v>
      </c>
    </row>
    <row r="158" spans="1:7" ht="31.5">
      <c r="A158" s="7" t="s">
        <v>431</v>
      </c>
      <c r="B158" s="8" t="s">
        <v>138</v>
      </c>
      <c r="C158" s="9">
        <f>C159+C165</f>
        <v>17531925.96</v>
      </c>
      <c r="D158" s="9">
        <f>D159+D165</f>
        <v>14206400</v>
      </c>
      <c r="E158" s="9">
        <f>E159+E165</f>
        <v>11725998.629999999</v>
      </c>
      <c r="F158" s="14">
        <f t="shared" si="8"/>
        <v>82.54025389965085</v>
      </c>
      <c r="G158" s="14">
        <f t="shared" si="6"/>
        <v>66.8836878318644</v>
      </c>
    </row>
    <row r="159" spans="1:7" ht="63">
      <c r="A159" s="1" t="s">
        <v>432</v>
      </c>
      <c r="B159" s="10" t="s">
        <v>139</v>
      </c>
      <c r="C159" s="11">
        <f>C160+C163</f>
        <v>2059272.5</v>
      </c>
      <c r="D159" s="11">
        <f>D160+D163</f>
        <v>3600400</v>
      </c>
      <c r="E159" s="11">
        <f>E160+E163</f>
        <v>3690829.66</v>
      </c>
      <c r="F159" s="15">
        <f t="shared" si="8"/>
        <v>102.51165592711922</v>
      </c>
      <c r="G159" s="15">
        <f t="shared" si="6"/>
        <v>179.22978430489408</v>
      </c>
    </row>
    <row r="160" spans="1:7" ht="80.25" customHeight="1">
      <c r="A160" s="1" t="s">
        <v>433</v>
      </c>
      <c r="B160" s="10" t="s">
        <v>140</v>
      </c>
      <c r="C160" s="11">
        <f>C161+C162</f>
        <v>1909960.75</v>
      </c>
      <c r="D160" s="11">
        <f>D161+D162</f>
        <v>3300400</v>
      </c>
      <c r="E160" s="11">
        <f>E161+E162</f>
        <v>3352359.66</v>
      </c>
      <c r="F160" s="15">
        <f t="shared" si="8"/>
        <v>101.57434432190038</v>
      </c>
      <c r="G160" s="15">
        <f t="shared" si="6"/>
        <v>175.51981945178716</v>
      </c>
    </row>
    <row r="161" spans="1:7" ht="78.75">
      <c r="A161" s="1" t="s">
        <v>434</v>
      </c>
      <c r="B161" s="10" t="s">
        <v>142</v>
      </c>
      <c r="C161" s="11">
        <v>76209.41</v>
      </c>
      <c r="D161" s="11">
        <v>0</v>
      </c>
      <c r="E161" s="11">
        <v>44205</v>
      </c>
      <c r="F161" s="15"/>
      <c r="G161" s="15">
        <f t="shared" si="6"/>
        <v>58.00464798244731</v>
      </c>
    </row>
    <row r="162" spans="1:7" ht="80.25" customHeight="1">
      <c r="A162" s="1" t="s">
        <v>435</v>
      </c>
      <c r="B162" s="10" t="s">
        <v>144</v>
      </c>
      <c r="C162" s="11">
        <v>1833751.34</v>
      </c>
      <c r="D162" s="11">
        <v>3300400</v>
      </c>
      <c r="E162" s="11">
        <v>3308154.66</v>
      </c>
      <c r="F162" s="15">
        <f>E162/D162*100</f>
        <v>100.2349612168222</v>
      </c>
      <c r="G162" s="15">
        <f t="shared" si="6"/>
        <v>180.403666944287</v>
      </c>
    </row>
    <row r="163" spans="1:7" ht="82.5" customHeight="1">
      <c r="A163" s="1" t="s">
        <v>436</v>
      </c>
      <c r="B163" s="10" t="s">
        <v>141</v>
      </c>
      <c r="C163" s="11">
        <f>C164</f>
        <v>149311.75</v>
      </c>
      <c r="D163" s="11">
        <f>D164</f>
        <v>300000</v>
      </c>
      <c r="E163" s="11">
        <f>E164</f>
        <v>338470</v>
      </c>
      <c r="F163" s="15">
        <f>E163/D163*100</f>
        <v>112.82333333333334</v>
      </c>
      <c r="G163" s="15">
        <f t="shared" si="6"/>
        <v>226.68678118098543</v>
      </c>
    </row>
    <row r="164" spans="1:7" ht="78.75">
      <c r="A164" s="1" t="s">
        <v>437</v>
      </c>
      <c r="B164" s="10" t="s">
        <v>143</v>
      </c>
      <c r="C164" s="11">
        <v>149311.75</v>
      </c>
      <c r="D164" s="11">
        <v>300000</v>
      </c>
      <c r="E164" s="11">
        <v>338470</v>
      </c>
      <c r="F164" s="15">
        <f t="shared" si="8"/>
        <v>112.82333333333334</v>
      </c>
      <c r="G164" s="15">
        <f t="shared" si="6"/>
        <v>226.68678118098543</v>
      </c>
    </row>
    <row r="165" spans="1:7" ht="31.5">
      <c r="A165" s="1" t="s">
        <v>438</v>
      </c>
      <c r="B165" s="10" t="s">
        <v>145</v>
      </c>
      <c r="C165" s="11">
        <f aca="true" t="shared" si="9" ref="C165:E166">C166</f>
        <v>15472653.46</v>
      </c>
      <c r="D165" s="11">
        <f t="shared" si="9"/>
        <v>10606000</v>
      </c>
      <c r="E165" s="11">
        <f t="shared" si="9"/>
        <v>8035168.97</v>
      </c>
      <c r="F165" s="15">
        <f t="shared" si="8"/>
        <v>75.76059749198566</v>
      </c>
      <c r="G165" s="15">
        <f t="shared" si="6"/>
        <v>51.93142204582147</v>
      </c>
    </row>
    <row r="166" spans="1:7" ht="47.25">
      <c r="A166" s="1" t="s">
        <v>439</v>
      </c>
      <c r="B166" s="10" t="s">
        <v>146</v>
      </c>
      <c r="C166" s="11">
        <f t="shared" si="9"/>
        <v>15472653.46</v>
      </c>
      <c r="D166" s="11">
        <f t="shared" si="9"/>
        <v>10606000</v>
      </c>
      <c r="E166" s="11">
        <f t="shared" si="9"/>
        <v>8035168.97</v>
      </c>
      <c r="F166" s="15">
        <f t="shared" si="8"/>
        <v>75.76059749198566</v>
      </c>
      <c r="G166" s="15">
        <f t="shared" si="6"/>
        <v>51.93142204582147</v>
      </c>
    </row>
    <row r="167" spans="1:7" ht="49.5" customHeight="1">
      <c r="A167" s="1" t="s">
        <v>440</v>
      </c>
      <c r="B167" s="10" t="s">
        <v>147</v>
      </c>
      <c r="C167" s="11">
        <v>15472653.46</v>
      </c>
      <c r="D167" s="11">
        <v>10606000</v>
      </c>
      <c r="E167" s="11">
        <v>8035168.97</v>
      </c>
      <c r="F167" s="15">
        <f t="shared" si="8"/>
        <v>75.76059749198566</v>
      </c>
      <c r="G167" s="15">
        <f t="shared" si="6"/>
        <v>51.93142204582147</v>
      </c>
    </row>
    <row r="168" spans="1:7" ht="15.75">
      <c r="A168" s="7" t="s">
        <v>441</v>
      </c>
      <c r="B168" s="8" t="s">
        <v>148</v>
      </c>
      <c r="C168" s="9">
        <f aca="true" t="shared" si="10" ref="C168:E169">C169</f>
        <v>877800</v>
      </c>
      <c r="D168" s="9">
        <f t="shared" si="10"/>
        <v>1132000</v>
      </c>
      <c r="E168" s="9">
        <f t="shared" si="10"/>
        <v>737500</v>
      </c>
      <c r="F168" s="14">
        <f t="shared" si="8"/>
        <v>65.15017667844522</v>
      </c>
      <c r="G168" s="14">
        <f t="shared" si="6"/>
        <v>84.0168603326498</v>
      </c>
    </row>
    <row r="169" spans="1:7" ht="31.5">
      <c r="A169" s="1" t="s">
        <v>442</v>
      </c>
      <c r="B169" s="10" t="s">
        <v>149</v>
      </c>
      <c r="C169" s="11">
        <f t="shared" si="10"/>
        <v>877800</v>
      </c>
      <c r="D169" s="11">
        <f t="shared" si="10"/>
        <v>1132000</v>
      </c>
      <c r="E169" s="11">
        <f t="shared" si="10"/>
        <v>737500</v>
      </c>
      <c r="F169" s="15">
        <f t="shared" si="8"/>
        <v>65.15017667844522</v>
      </c>
      <c r="G169" s="15">
        <f t="shared" si="6"/>
        <v>84.0168603326498</v>
      </c>
    </row>
    <row r="170" spans="1:7" ht="33.75" customHeight="1">
      <c r="A170" s="1" t="s">
        <v>443</v>
      </c>
      <c r="B170" s="10" t="s">
        <v>150</v>
      </c>
      <c r="C170" s="11">
        <v>877800</v>
      </c>
      <c r="D170" s="11">
        <v>1132000</v>
      </c>
      <c r="E170" s="11">
        <v>737500</v>
      </c>
      <c r="F170" s="15">
        <f t="shared" si="8"/>
        <v>65.15017667844522</v>
      </c>
      <c r="G170" s="15">
        <f t="shared" si="6"/>
        <v>84.0168603326498</v>
      </c>
    </row>
    <row r="171" spans="1:7" ht="15.75">
      <c r="A171" s="7" t="s">
        <v>444</v>
      </c>
      <c r="B171" s="8" t="s">
        <v>151</v>
      </c>
      <c r="C171" s="9">
        <f>C172+C174+C176+C178+C180+C184+C187+C188+C189+C193+C195+C197+C199</f>
        <v>288841719.06999993</v>
      </c>
      <c r="D171" s="9">
        <f>D172+D174+D176+D178+D180+D184+D187+D188+D189+D193+D195+D197+D199</f>
        <v>425222000</v>
      </c>
      <c r="E171" s="9">
        <f>E172+E174+E176+E178+E180+E184+E187+E188+E189+E193+E195+E197+E199</f>
        <v>336538850.58</v>
      </c>
      <c r="F171" s="14">
        <f t="shared" si="8"/>
        <v>79.14427065862067</v>
      </c>
      <c r="G171" s="14">
        <f t="shared" si="6"/>
        <v>116.51324180716456</v>
      </c>
    </row>
    <row r="172" spans="1:7" ht="66.75" customHeight="1">
      <c r="A172" s="1" t="s">
        <v>445</v>
      </c>
      <c r="B172" s="10" t="s">
        <v>152</v>
      </c>
      <c r="C172" s="11">
        <f>C173</f>
        <v>302325.8</v>
      </c>
      <c r="D172" s="11">
        <f>D173</f>
        <v>1200000</v>
      </c>
      <c r="E172" s="11">
        <f>E173</f>
        <v>754561.12</v>
      </c>
      <c r="F172" s="15">
        <f t="shared" si="8"/>
        <v>62.880093333333335</v>
      </c>
      <c r="G172" s="15">
        <f t="shared" si="6"/>
        <v>249.58542076131116</v>
      </c>
    </row>
    <row r="173" spans="1:7" ht="63.75" customHeight="1">
      <c r="A173" s="1" t="s">
        <v>446</v>
      </c>
      <c r="B173" s="10" t="s">
        <v>153</v>
      </c>
      <c r="C173" s="11">
        <v>302325.8</v>
      </c>
      <c r="D173" s="11">
        <v>1200000</v>
      </c>
      <c r="E173" s="11">
        <v>754561.12</v>
      </c>
      <c r="F173" s="15">
        <f t="shared" si="8"/>
        <v>62.880093333333335</v>
      </c>
      <c r="G173" s="15">
        <f t="shared" si="6"/>
        <v>249.58542076131116</v>
      </c>
    </row>
    <row r="174" spans="1:7" ht="16.5" customHeight="1">
      <c r="A174" s="1" t="s">
        <v>447</v>
      </c>
      <c r="B174" s="10" t="s">
        <v>154</v>
      </c>
      <c r="C174" s="11">
        <f>C175</f>
        <v>25</v>
      </c>
      <c r="D174" s="11">
        <v>0</v>
      </c>
      <c r="E174" s="11">
        <f>E175</f>
        <v>253.18</v>
      </c>
      <c r="F174" s="15"/>
      <c r="G174" s="15">
        <f t="shared" si="6"/>
        <v>1012.72</v>
      </c>
    </row>
    <row r="175" spans="1:7" ht="32.25" customHeight="1">
      <c r="A175" s="1" t="s">
        <v>448</v>
      </c>
      <c r="B175" s="10" t="s">
        <v>155</v>
      </c>
      <c r="C175" s="11">
        <v>25</v>
      </c>
      <c r="D175" s="11">
        <v>0</v>
      </c>
      <c r="E175" s="11">
        <v>253.18</v>
      </c>
      <c r="F175" s="15"/>
      <c r="G175" s="15">
        <f t="shared" si="6"/>
        <v>1012.72</v>
      </c>
    </row>
    <row r="176" spans="1:7" ht="31.5">
      <c r="A176" s="1" t="s">
        <v>449</v>
      </c>
      <c r="B176" s="10" t="s">
        <v>156</v>
      </c>
      <c r="C176" s="11">
        <f>C177</f>
        <v>20000</v>
      </c>
      <c r="D176" s="11">
        <v>0</v>
      </c>
      <c r="E176" s="11">
        <f>E177</f>
        <v>20000</v>
      </c>
      <c r="F176" s="15"/>
      <c r="G176" s="15">
        <f t="shared" si="6"/>
        <v>100</v>
      </c>
    </row>
    <row r="177" spans="1:7" ht="31.5">
      <c r="A177" s="1" t="s">
        <v>450</v>
      </c>
      <c r="B177" s="10" t="s">
        <v>157</v>
      </c>
      <c r="C177" s="11">
        <v>20000</v>
      </c>
      <c r="D177" s="11">
        <v>0</v>
      </c>
      <c r="E177" s="11">
        <v>20000</v>
      </c>
      <c r="F177" s="15"/>
      <c r="G177" s="15">
        <f t="shared" si="6"/>
        <v>100</v>
      </c>
    </row>
    <row r="178" spans="1:7" ht="34.5" customHeight="1">
      <c r="A178" s="1" t="s">
        <v>451</v>
      </c>
      <c r="B178" s="10" t="s">
        <v>158</v>
      </c>
      <c r="C178" s="11">
        <f>C179</f>
        <v>4972738.57</v>
      </c>
      <c r="D178" s="11">
        <v>1720000</v>
      </c>
      <c r="E178" s="11">
        <f>E179</f>
        <v>8061164.36</v>
      </c>
      <c r="F178" s="15">
        <f t="shared" si="8"/>
        <v>468.67234651162795</v>
      </c>
      <c r="G178" s="15">
        <f t="shared" si="6"/>
        <v>162.10714169918649</v>
      </c>
    </row>
    <row r="179" spans="1:7" ht="47.25">
      <c r="A179" s="1" t="s">
        <v>452</v>
      </c>
      <c r="B179" s="10" t="s">
        <v>159</v>
      </c>
      <c r="C179" s="11">
        <v>4972738.57</v>
      </c>
      <c r="D179" s="11">
        <v>1720000</v>
      </c>
      <c r="E179" s="11">
        <v>8061164.36</v>
      </c>
      <c r="F179" s="15">
        <f t="shared" si="8"/>
        <v>468.67234651162795</v>
      </c>
      <c r="G179" s="15">
        <f t="shared" si="6"/>
        <v>162.10714169918649</v>
      </c>
    </row>
    <row r="180" spans="1:7" ht="15.75">
      <c r="A180" s="1" t="s">
        <v>453</v>
      </c>
      <c r="B180" s="10" t="s">
        <v>160</v>
      </c>
      <c r="C180" s="11">
        <f>C181</f>
        <v>181838.37</v>
      </c>
      <c r="D180" s="11">
        <v>0</v>
      </c>
      <c r="E180" s="11">
        <f>E181</f>
        <v>52129.32</v>
      </c>
      <c r="F180" s="15"/>
      <c r="G180" s="15">
        <f t="shared" si="6"/>
        <v>28.6679428549651</v>
      </c>
    </row>
    <row r="181" spans="1:7" ht="47.25">
      <c r="A181" s="1" t="s">
        <v>454</v>
      </c>
      <c r="B181" s="10" t="s">
        <v>161</v>
      </c>
      <c r="C181" s="11">
        <f>C182</f>
        <v>181838.37</v>
      </c>
      <c r="D181" s="11">
        <v>0</v>
      </c>
      <c r="E181" s="11">
        <f>E182+E183</f>
        <v>52129.32</v>
      </c>
      <c r="F181" s="15"/>
      <c r="G181" s="15">
        <f t="shared" si="6"/>
        <v>28.6679428549651</v>
      </c>
    </row>
    <row r="182" spans="1:7" ht="63">
      <c r="A182" s="1" t="s">
        <v>455</v>
      </c>
      <c r="B182" s="10" t="s">
        <v>162</v>
      </c>
      <c r="C182" s="11">
        <v>181838.37</v>
      </c>
      <c r="D182" s="11">
        <v>0</v>
      </c>
      <c r="E182" s="11">
        <v>14150</v>
      </c>
      <c r="F182" s="15"/>
      <c r="G182" s="15">
        <f t="shared" si="6"/>
        <v>7.7816359660505094</v>
      </c>
    </row>
    <row r="183" spans="1:7" ht="47.25">
      <c r="A183" s="1" t="s">
        <v>456</v>
      </c>
      <c r="B183" s="10" t="s">
        <v>163</v>
      </c>
      <c r="C183" s="11">
        <v>0</v>
      </c>
      <c r="D183" s="11">
        <v>0</v>
      </c>
      <c r="E183" s="11">
        <v>37979.32</v>
      </c>
      <c r="F183" s="15"/>
      <c r="G183" s="15"/>
    </row>
    <row r="184" spans="1:7" ht="81" customHeight="1">
      <c r="A184" s="1" t="s">
        <v>457</v>
      </c>
      <c r="B184" s="10" t="s">
        <v>164</v>
      </c>
      <c r="C184" s="11">
        <f aca="true" t="shared" si="11" ref="C184:E185">C185</f>
        <v>102000</v>
      </c>
      <c r="D184" s="11">
        <f t="shared" si="11"/>
        <v>150000</v>
      </c>
      <c r="E184" s="11">
        <f t="shared" si="11"/>
        <v>238000</v>
      </c>
      <c r="F184" s="15">
        <f t="shared" si="8"/>
        <v>158.66666666666666</v>
      </c>
      <c r="G184" s="15">
        <f t="shared" si="6"/>
        <v>233.33333333333334</v>
      </c>
    </row>
    <row r="185" spans="1:7" ht="15.75">
      <c r="A185" s="1" t="s">
        <v>458</v>
      </c>
      <c r="B185" s="10" t="s">
        <v>165</v>
      </c>
      <c r="C185" s="11">
        <f t="shared" si="11"/>
        <v>102000</v>
      </c>
      <c r="D185" s="11">
        <f t="shared" si="11"/>
        <v>150000</v>
      </c>
      <c r="E185" s="11">
        <f t="shared" si="11"/>
        <v>238000</v>
      </c>
      <c r="F185" s="15">
        <f t="shared" si="8"/>
        <v>158.66666666666666</v>
      </c>
      <c r="G185" s="15">
        <f t="shared" si="6"/>
        <v>233.33333333333334</v>
      </c>
    </row>
    <row r="186" spans="1:7" ht="47.25">
      <c r="A186" s="1" t="s">
        <v>459</v>
      </c>
      <c r="B186" s="10" t="s">
        <v>166</v>
      </c>
      <c r="C186" s="11">
        <v>102000</v>
      </c>
      <c r="D186" s="11">
        <v>150000</v>
      </c>
      <c r="E186" s="11">
        <v>238000</v>
      </c>
      <c r="F186" s="15">
        <f t="shared" si="8"/>
        <v>158.66666666666666</v>
      </c>
      <c r="G186" s="15">
        <f t="shared" si="6"/>
        <v>233.33333333333334</v>
      </c>
    </row>
    <row r="187" spans="1:7" ht="18.75" customHeight="1">
      <c r="A187" s="1" t="s">
        <v>460</v>
      </c>
      <c r="B187" s="10" t="s">
        <v>167</v>
      </c>
      <c r="C187" s="11">
        <v>303900</v>
      </c>
      <c r="D187" s="11">
        <v>100000</v>
      </c>
      <c r="E187" s="11">
        <v>282600</v>
      </c>
      <c r="F187" s="15">
        <f t="shared" si="8"/>
        <v>282.6</v>
      </c>
      <c r="G187" s="15">
        <f t="shared" si="6"/>
        <v>92.99111549851925</v>
      </c>
    </row>
    <row r="188" spans="1:7" ht="31.5">
      <c r="A188" s="1" t="s">
        <v>461</v>
      </c>
      <c r="B188" s="10" t="s">
        <v>168</v>
      </c>
      <c r="C188" s="11">
        <v>1084801.26</v>
      </c>
      <c r="D188" s="11">
        <v>1795000</v>
      </c>
      <c r="E188" s="11">
        <v>1478360.41</v>
      </c>
      <c r="F188" s="15">
        <f t="shared" si="8"/>
        <v>82.3599114206128</v>
      </c>
      <c r="G188" s="15">
        <f t="shared" si="6"/>
        <v>136.2793780309584</v>
      </c>
    </row>
    <row r="189" spans="1:7" ht="16.5" customHeight="1">
      <c r="A189" s="1" t="s">
        <v>462</v>
      </c>
      <c r="B189" s="10" t="s">
        <v>169</v>
      </c>
      <c r="C189" s="11">
        <f>C190+C192</f>
        <v>266225109.78</v>
      </c>
      <c r="D189" s="11">
        <f>D190+D192</f>
        <v>412144000</v>
      </c>
      <c r="E189" s="11">
        <f>E190+E192</f>
        <v>281274241.54</v>
      </c>
      <c r="F189" s="15">
        <f t="shared" si="8"/>
        <v>68.24659379731357</v>
      </c>
      <c r="G189" s="15">
        <f t="shared" si="6"/>
        <v>105.65278450723004</v>
      </c>
    </row>
    <row r="190" spans="1:7" ht="33" customHeight="1">
      <c r="A190" s="1" t="s">
        <v>463</v>
      </c>
      <c r="B190" s="10" t="s">
        <v>170</v>
      </c>
      <c r="C190" s="11">
        <f>C191</f>
        <v>1102510.02</v>
      </c>
      <c r="D190" s="11">
        <f>D191</f>
        <v>1231000</v>
      </c>
      <c r="E190" s="11">
        <f>E191</f>
        <v>434553.87</v>
      </c>
      <c r="F190" s="15">
        <f t="shared" si="8"/>
        <v>35.30088302193339</v>
      </c>
      <c r="G190" s="15">
        <f t="shared" si="6"/>
        <v>39.41495878649701</v>
      </c>
    </row>
    <row r="191" spans="1:7" ht="47.25">
      <c r="A191" s="1" t="s">
        <v>464</v>
      </c>
      <c r="B191" s="10" t="s">
        <v>171</v>
      </c>
      <c r="C191" s="11">
        <v>1102510.02</v>
      </c>
      <c r="D191" s="11">
        <v>1231000</v>
      </c>
      <c r="E191" s="11">
        <v>434553.87</v>
      </c>
      <c r="F191" s="15">
        <f t="shared" si="8"/>
        <v>35.30088302193339</v>
      </c>
      <c r="G191" s="15">
        <f t="shared" si="6"/>
        <v>39.41495878649701</v>
      </c>
    </row>
    <row r="192" spans="1:7" ht="31.5">
      <c r="A192" s="1" t="s">
        <v>465</v>
      </c>
      <c r="B192" s="10" t="s">
        <v>172</v>
      </c>
      <c r="C192" s="11">
        <v>265122599.76</v>
      </c>
      <c r="D192" s="11">
        <v>410913000</v>
      </c>
      <c r="E192" s="11">
        <v>280839687.67</v>
      </c>
      <c r="F192" s="15">
        <f t="shared" si="8"/>
        <v>68.34529150209411</v>
      </c>
      <c r="G192" s="15">
        <f t="shared" si="6"/>
        <v>105.92823392808752</v>
      </c>
    </row>
    <row r="193" spans="1:7" ht="47.25">
      <c r="A193" s="1" t="s">
        <v>466</v>
      </c>
      <c r="B193" s="10" t="s">
        <v>173</v>
      </c>
      <c r="C193" s="11">
        <f>C194</f>
        <v>2303205.03</v>
      </c>
      <c r="D193" s="11">
        <f>D194</f>
        <v>1100000</v>
      </c>
      <c r="E193" s="11">
        <f>E194</f>
        <v>1596562.08</v>
      </c>
      <c r="F193" s="15">
        <f t="shared" si="8"/>
        <v>145.14200727272728</v>
      </c>
      <c r="G193" s="15">
        <f t="shared" si="6"/>
        <v>69.31914698015402</v>
      </c>
    </row>
    <row r="194" spans="1:7" ht="63">
      <c r="A194" s="1" t="s">
        <v>467</v>
      </c>
      <c r="B194" s="10" t="s">
        <v>174</v>
      </c>
      <c r="C194" s="11">
        <v>2303205.03</v>
      </c>
      <c r="D194" s="11">
        <v>1100000</v>
      </c>
      <c r="E194" s="11">
        <v>1596562.08</v>
      </c>
      <c r="F194" s="15">
        <f t="shared" si="8"/>
        <v>145.14200727272728</v>
      </c>
      <c r="G194" s="15">
        <f t="shared" si="6"/>
        <v>69.31914698015402</v>
      </c>
    </row>
    <row r="195" spans="1:7" ht="47.25">
      <c r="A195" s="1" t="s">
        <v>468</v>
      </c>
      <c r="B195" s="10" t="s">
        <v>175</v>
      </c>
      <c r="C195" s="11">
        <f>C196</f>
        <v>1994859.8</v>
      </c>
      <c r="D195" s="11">
        <f>D196</f>
        <v>3363000</v>
      </c>
      <c r="E195" s="11">
        <f>E196</f>
        <v>1762497.98</v>
      </c>
      <c r="F195" s="15">
        <f t="shared" si="8"/>
        <v>52.40850371691942</v>
      </c>
      <c r="G195" s="15">
        <f t="shared" si="6"/>
        <v>88.35197240427622</v>
      </c>
    </row>
    <row r="196" spans="1:7" ht="63">
      <c r="A196" s="1" t="s">
        <v>469</v>
      </c>
      <c r="B196" s="10" t="s">
        <v>176</v>
      </c>
      <c r="C196" s="11">
        <v>1994859.8</v>
      </c>
      <c r="D196" s="11">
        <v>3363000</v>
      </c>
      <c r="E196" s="11">
        <v>1762497.98</v>
      </c>
      <c r="F196" s="15">
        <f t="shared" si="8"/>
        <v>52.40850371691942</v>
      </c>
      <c r="G196" s="15">
        <f t="shared" si="6"/>
        <v>88.35197240427622</v>
      </c>
    </row>
    <row r="197" spans="1:7" ht="31.5">
      <c r="A197" s="1" t="s">
        <v>622</v>
      </c>
      <c r="B197" s="10" t="s">
        <v>624</v>
      </c>
      <c r="C197" s="11">
        <v>0</v>
      </c>
      <c r="D197" s="11">
        <f>D198</f>
        <v>0</v>
      </c>
      <c r="E197" s="11">
        <f>E198</f>
        <v>20224060.53</v>
      </c>
      <c r="F197" s="15"/>
      <c r="G197" s="15"/>
    </row>
    <row r="198" spans="1:7" ht="47.25">
      <c r="A198" s="1" t="s">
        <v>623</v>
      </c>
      <c r="B198" s="10" t="s">
        <v>625</v>
      </c>
      <c r="C198" s="11">
        <v>0</v>
      </c>
      <c r="D198" s="11">
        <v>0</v>
      </c>
      <c r="E198" s="11">
        <v>20224060.53</v>
      </c>
      <c r="F198" s="15"/>
      <c r="G198" s="15"/>
    </row>
    <row r="199" spans="1:7" ht="31.5">
      <c r="A199" s="1" t="s">
        <v>470</v>
      </c>
      <c r="B199" s="10" t="s">
        <v>177</v>
      </c>
      <c r="C199" s="11">
        <f>C200</f>
        <v>11350915.46</v>
      </c>
      <c r="D199" s="11">
        <f>D200</f>
        <v>3650000</v>
      </c>
      <c r="E199" s="11">
        <f>E200</f>
        <v>20794420.06</v>
      </c>
      <c r="F199" s="15">
        <f t="shared" si="8"/>
        <v>569.710138630137</v>
      </c>
      <c r="G199" s="15">
        <f aca="true" t="shared" si="12" ref="G199:G262">E199/C199*100</f>
        <v>183.19597334046216</v>
      </c>
    </row>
    <row r="200" spans="1:7" ht="31.5">
      <c r="A200" s="1" t="s">
        <v>471</v>
      </c>
      <c r="B200" s="10" t="s">
        <v>178</v>
      </c>
      <c r="C200" s="11">
        <v>11350915.46</v>
      </c>
      <c r="D200" s="11">
        <v>3650000</v>
      </c>
      <c r="E200" s="11">
        <v>20794420.06</v>
      </c>
      <c r="F200" s="15">
        <f t="shared" si="8"/>
        <v>569.710138630137</v>
      </c>
      <c r="G200" s="15">
        <f t="shared" si="12"/>
        <v>183.19597334046216</v>
      </c>
    </row>
    <row r="201" spans="1:7" ht="15.75">
      <c r="A201" s="7" t="s">
        <v>472</v>
      </c>
      <c r="B201" s="8" t="s">
        <v>179</v>
      </c>
      <c r="C201" s="9">
        <f>C202+C204</f>
        <v>670010.9</v>
      </c>
      <c r="D201" s="9">
        <v>0</v>
      </c>
      <c r="E201" s="9">
        <f>E202+E204</f>
        <v>796694.3999999999</v>
      </c>
      <c r="F201" s="14"/>
      <c r="G201" s="14">
        <f t="shared" si="12"/>
        <v>118.90767747211275</v>
      </c>
    </row>
    <row r="202" spans="1:7" ht="15.75">
      <c r="A202" s="1" t="s">
        <v>473</v>
      </c>
      <c r="B202" s="10" t="s">
        <v>180</v>
      </c>
      <c r="C202" s="11">
        <f>C203</f>
        <v>-148952.34</v>
      </c>
      <c r="D202" s="11">
        <v>0</v>
      </c>
      <c r="E202" s="11">
        <f>E203</f>
        <v>646390.57</v>
      </c>
      <c r="F202" s="15"/>
      <c r="G202" s="15"/>
    </row>
    <row r="203" spans="1:7" ht="31.5">
      <c r="A203" s="1" t="s">
        <v>474</v>
      </c>
      <c r="B203" s="10" t="s">
        <v>181</v>
      </c>
      <c r="C203" s="11">
        <v>-148952.34</v>
      </c>
      <c r="D203" s="11">
        <v>0</v>
      </c>
      <c r="E203" s="11">
        <v>646390.57</v>
      </c>
      <c r="F203" s="15"/>
      <c r="G203" s="15"/>
    </row>
    <row r="204" spans="1:7" ht="15.75">
      <c r="A204" s="1" t="s">
        <v>475</v>
      </c>
      <c r="B204" s="10" t="s">
        <v>182</v>
      </c>
      <c r="C204" s="11">
        <f>C205</f>
        <v>818963.24</v>
      </c>
      <c r="D204" s="11">
        <v>0</v>
      </c>
      <c r="E204" s="11">
        <f>E205</f>
        <v>150303.83</v>
      </c>
      <c r="F204" s="15"/>
      <c r="G204" s="15">
        <f t="shared" si="12"/>
        <v>18.352939748553304</v>
      </c>
    </row>
    <row r="205" spans="1:7" ht="16.5" customHeight="1">
      <c r="A205" s="1" t="s">
        <v>476</v>
      </c>
      <c r="B205" s="10" t="s">
        <v>183</v>
      </c>
      <c r="C205" s="11">
        <v>818963.24</v>
      </c>
      <c r="D205" s="11">
        <v>0</v>
      </c>
      <c r="E205" s="11">
        <v>150303.83</v>
      </c>
      <c r="F205" s="15"/>
      <c r="G205" s="15">
        <f t="shared" si="12"/>
        <v>18.352939748553304</v>
      </c>
    </row>
    <row r="206" spans="1:7" ht="15.75">
      <c r="A206" s="7" t="s">
        <v>477</v>
      </c>
      <c r="B206" s="8" t="s">
        <v>184</v>
      </c>
      <c r="C206" s="9">
        <f>C207+C331+C334+C345</f>
        <v>20230835677.730007</v>
      </c>
      <c r="D206" s="9">
        <f>D207+D331+D334+D345</f>
        <v>31594835151.29</v>
      </c>
      <c r="E206" s="9">
        <f>E207+E331+E334+E345</f>
        <v>19653140760.710003</v>
      </c>
      <c r="F206" s="14">
        <f t="shared" si="8"/>
        <v>62.20365026942568</v>
      </c>
      <c r="G206" s="14">
        <f t="shared" si="12"/>
        <v>97.14448317300146</v>
      </c>
    </row>
    <row r="207" spans="1:7" ht="31.5">
      <c r="A207" s="7" t="s">
        <v>478</v>
      </c>
      <c r="B207" s="8" t="s">
        <v>185</v>
      </c>
      <c r="C207" s="9">
        <f>C208+C216+C273+C315</f>
        <v>20520296626.770004</v>
      </c>
      <c r="D207" s="9">
        <f>D208+D216+D273+D315</f>
        <v>31573545476</v>
      </c>
      <c r="E207" s="9">
        <f>E208+E216+E273+E315</f>
        <v>19654637796.81</v>
      </c>
      <c r="F207" s="14">
        <f t="shared" si="8"/>
        <v>62.25033489428699</v>
      </c>
      <c r="G207" s="14">
        <f t="shared" si="12"/>
        <v>95.78145069876477</v>
      </c>
    </row>
    <row r="208" spans="1:7" ht="15.75">
      <c r="A208" s="7" t="s">
        <v>479</v>
      </c>
      <c r="B208" s="8" t="s">
        <v>186</v>
      </c>
      <c r="C208" s="9">
        <f>C209+C211+C213</f>
        <v>8281069400</v>
      </c>
      <c r="D208" s="9">
        <f>D209+D211+D213</f>
        <v>13557786900</v>
      </c>
      <c r="E208" s="9">
        <f>E209+E211+E213+E215</f>
        <v>10281356600</v>
      </c>
      <c r="F208" s="14">
        <f t="shared" si="8"/>
        <v>75.83359051026241</v>
      </c>
      <c r="G208" s="14">
        <f t="shared" si="12"/>
        <v>124.15493824988353</v>
      </c>
    </row>
    <row r="209" spans="1:7" ht="15.75">
      <c r="A209" s="1" t="s">
        <v>480</v>
      </c>
      <c r="B209" s="10" t="s">
        <v>187</v>
      </c>
      <c r="C209" s="11">
        <f>C210</f>
        <v>8003590400</v>
      </c>
      <c r="D209" s="11">
        <f>D210</f>
        <v>12805744900</v>
      </c>
      <c r="E209" s="11">
        <f>E210</f>
        <v>9604308600</v>
      </c>
      <c r="F209" s="15">
        <f t="shared" si="8"/>
        <v>74.99999941432536</v>
      </c>
      <c r="G209" s="15">
        <f t="shared" si="12"/>
        <v>120.0000014993271</v>
      </c>
    </row>
    <row r="210" spans="1:7" ht="31.5">
      <c r="A210" s="1" t="s">
        <v>481</v>
      </c>
      <c r="B210" s="10" t="s">
        <v>188</v>
      </c>
      <c r="C210" s="11">
        <v>8003590400</v>
      </c>
      <c r="D210" s="11">
        <v>12805744900</v>
      </c>
      <c r="E210" s="11">
        <v>9604308600</v>
      </c>
      <c r="F210" s="15">
        <f t="shared" si="8"/>
        <v>74.99999941432536</v>
      </c>
      <c r="G210" s="15">
        <f t="shared" si="12"/>
        <v>120.0000014993271</v>
      </c>
    </row>
    <row r="211" spans="1:7" ht="31.5">
      <c r="A211" s="1" t="s">
        <v>626</v>
      </c>
      <c r="B211" s="10" t="s">
        <v>659</v>
      </c>
      <c r="C211" s="11">
        <v>0</v>
      </c>
      <c r="D211" s="11">
        <f>D212</f>
        <v>177808000</v>
      </c>
      <c r="E211" s="11">
        <f>E212</f>
        <v>177808000</v>
      </c>
      <c r="F211" s="15">
        <f t="shared" si="8"/>
        <v>100</v>
      </c>
      <c r="G211" s="15"/>
    </row>
    <row r="212" spans="1:7" ht="31.5">
      <c r="A212" s="1" t="s">
        <v>627</v>
      </c>
      <c r="B212" s="10" t="s">
        <v>660</v>
      </c>
      <c r="C212" s="11">
        <v>0</v>
      </c>
      <c r="D212" s="11">
        <v>177808000</v>
      </c>
      <c r="E212" s="11">
        <v>177808000</v>
      </c>
      <c r="F212" s="15">
        <f t="shared" si="8"/>
        <v>100</v>
      </c>
      <c r="G212" s="15"/>
    </row>
    <row r="213" spans="1:7" ht="33" customHeight="1">
      <c r="A213" s="1" t="s">
        <v>482</v>
      </c>
      <c r="B213" s="10" t="s">
        <v>189</v>
      </c>
      <c r="C213" s="11">
        <f>C214</f>
        <v>277479000</v>
      </c>
      <c r="D213" s="11">
        <f>D214</f>
        <v>574234000</v>
      </c>
      <c r="E213" s="11">
        <f>E214</f>
        <v>430677000</v>
      </c>
      <c r="F213" s="15">
        <f t="shared" si="8"/>
        <v>75.00026121755242</v>
      </c>
      <c r="G213" s="15">
        <f t="shared" si="12"/>
        <v>155.21066459083391</v>
      </c>
    </row>
    <row r="214" spans="1:7" ht="47.25">
      <c r="A214" s="1" t="s">
        <v>483</v>
      </c>
      <c r="B214" s="10" t="s">
        <v>190</v>
      </c>
      <c r="C214" s="11">
        <v>277479000</v>
      </c>
      <c r="D214" s="11">
        <v>574234000</v>
      </c>
      <c r="E214" s="11">
        <v>430677000</v>
      </c>
      <c r="F214" s="15">
        <f t="shared" si="8"/>
        <v>75.00026121755242</v>
      </c>
      <c r="G214" s="15">
        <f t="shared" si="12"/>
        <v>155.21066459083391</v>
      </c>
    </row>
    <row r="215" spans="1:7" ht="31.5">
      <c r="A215" s="1" t="s">
        <v>681</v>
      </c>
      <c r="B215" s="10" t="s">
        <v>682</v>
      </c>
      <c r="C215" s="11">
        <v>0</v>
      </c>
      <c r="D215" s="11">
        <v>0</v>
      </c>
      <c r="E215" s="11">
        <v>68563000</v>
      </c>
      <c r="F215" s="15"/>
      <c r="G215" s="15"/>
    </row>
    <row r="216" spans="1:7" ht="31.5">
      <c r="A216" s="7" t="s">
        <v>484</v>
      </c>
      <c r="B216" s="8" t="s">
        <v>191</v>
      </c>
      <c r="C216" s="9">
        <f>C217+C219+C221+C222+C224+C226+C227+C229+C230+C231+C233+C235+C236+C237+C238+C239+C240+C242+C244+C246+C248+C250+C252+C254+C255+C256+C257+C258+C259+C260+C262+C264+C266+C268+C270+C271</f>
        <v>7974184059.490001</v>
      </c>
      <c r="D216" s="9">
        <f>D217+D219+D221+D222+D224+D226+D227+D229+D230+D231+D233+D236+D237+D238+D239+D240+D242+D244+D246+D248+D250+D252+D254+D255+D256+D257+D258+D259+D262+D266+D268+D270+D271</f>
        <v>11297814388</v>
      </c>
      <c r="E216" s="9">
        <f>E217+E219+E221+E222+E224+E226+E227+E229+E230+E231+E233+E236+E237+E238+E239+E240+E242+E244+E246+E248+E250+E252+E254+E255+E256+E257+E258+E259+E262+E266+E268+E270+E271</f>
        <v>5468881127.39</v>
      </c>
      <c r="F216" s="14">
        <f t="shared" si="8"/>
        <v>48.40654076596253</v>
      </c>
      <c r="G216" s="14">
        <f t="shared" si="12"/>
        <v>68.5823287572794</v>
      </c>
    </row>
    <row r="217" spans="1:7" ht="15.75">
      <c r="A217" s="1" t="s">
        <v>485</v>
      </c>
      <c r="B217" s="10" t="s">
        <v>192</v>
      </c>
      <c r="C217" s="11">
        <f>C218</f>
        <v>76378097.11</v>
      </c>
      <c r="D217" s="11">
        <f>D218</f>
        <v>124759700</v>
      </c>
      <c r="E217" s="11">
        <f>E218</f>
        <v>57330625.54</v>
      </c>
      <c r="F217" s="15">
        <f t="shared" si="8"/>
        <v>45.952840171946555</v>
      </c>
      <c r="G217" s="15">
        <f t="shared" si="12"/>
        <v>75.06160497482968</v>
      </c>
    </row>
    <row r="218" spans="1:7" ht="31.5">
      <c r="A218" s="1" t="s">
        <v>486</v>
      </c>
      <c r="B218" s="10" t="s">
        <v>193</v>
      </c>
      <c r="C218" s="11">
        <v>76378097.11</v>
      </c>
      <c r="D218" s="11">
        <v>124759700</v>
      </c>
      <c r="E218" s="11">
        <v>57330625.54</v>
      </c>
      <c r="F218" s="15">
        <f t="shared" si="8"/>
        <v>45.952840171946555</v>
      </c>
      <c r="G218" s="15">
        <f t="shared" si="12"/>
        <v>75.06160497482968</v>
      </c>
    </row>
    <row r="219" spans="1:7" ht="31.5">
      <c r="A219" s="1" t="s">
        <v>487</v>
      </c>
      <c r="B219" s="10" t="s">
        <v>194</v>
      </c>
      <c r="C219" s="11">
        <f>C220</f>
        <v>153231268.8</v>
      </c>
      <c r="D219" s="11">
        <f>D220</f>
        <v>453605788</v>
      </c>
      <c r="E219" s="11">
        <f>E220</f>
        <v>304224153.28</v>
      </c>
      <c r="F219" s="15">
        <f t="shared" si="8"/>
        <v>67.06796106402416</v>
      </c>
      <c r="G219" s="15">
        <f t="shared" si="12"/>
        <v>198.53921178260188</v>
      </c>
    </row>
    <row r="220" spans="1:7" ht="33.75" customHeight="1">
      <c r="A220" s="1" t="s">
        <v>488</v>
      </c>
      <c r="B220" s="10" t="s">
        <v>195</v>
      </c>
      <c r="C220" s="11">
        <v>153231268.8</v>
      </c>
      <c r="D220" s="11">
        <v>453605788</v>
      </c>
      <c r="E220" s="11">
        <v>304224153.28</v>
      </c>
      <c r="F220" s="15">
        <f t="shared" si="8"/>
        <v>67.06796106402416</v>
      </c>
      <c r="G220" s="15">
        <f t="shared" si="12"/>
        <v>198.53921178260188</v>
      </c>
    </row>
    <row r="221" spans="1:7" ht="47.25">
      <c r="A221" s="1" t="s">
        <v>489</v>
      </c>
      <c r="B221" s="10" t="s">
        <v>196</v>
      </c>
      <c r="C221" s="11">
        <v>391238</v>
      </c>
      <c r="D221" s="11">
        <v>12000</v>
      </c>
      <c r="E221" s="11">
        <v>37500</v>
      </c>
      <c r="F221" s="15">
        <f t="shared" si="8"/>
        <v>312.5</v>
      </c>
      <c r="G221" s="15">
        <f t="shared" si="12"/>
        <v>9.58495851629954</v>
      </c>
    </row>
    <row r="222" spans="1:7" ht="31.5">
      <c r="A222" s="1" t="s">
        <v>490</v>
      </c>
      <c r="B222" s="10" t="s">
        <v>197</v>
      </c>
      <c r="C222" s="11">
        <v>0</v>
      </c>
      <c r="D222" s="11">
        <f>D223</f>
        <v>329403800</v>
      </c>
      <c r="E222" s="11">
        <f>E223</f>
        <v>125869800.14</v>
      </c>
      <c r="F222" s="15">
        <f t="shared" si="8"/>
        <v>38.21139893953864</v>
      </c>
      <c r="G222" s="15"/>
    </row>
    <row r="223" spans="1:7" ht="47.25">
      <c r="A223" s="1" t="s">
        <v>491</v>
      </c>
      <c r="B223" s="10" t="s">
        <v>198</v>
      </c>
      <c r="C223" s="11">
        <v>0</v>
      </c>
      <c r="D223" s="11">
        <v>329403800</v>
      </c>
      <c r="E223" s="11">
        <v>125869800.14</v>
      </c>
      <c r="F223" s="15">
        <f t="shared" si="8"/>
        <v>38.21139893953864</v>
      </c>
      <c r="G223" s="15"/>
    </row>
    <row r="224" spans="1:7" ht="34.5" customHeight="1">
      <c r="A224" s="1" t="s">
        <v>492</v>
      </c>
      <c r="B224" s="10" t="s">
        <v>199</v>
      </c>
      <c r="C224" s="11">
        <f>C225</f>
        <v>14025602.25</v>
      </c>
      <c r="D224" s="11">
        <f>D225</f>
        <v>10703800</v>
      </c>
      <c r="E224" s="11">
        <f>E225</f>
        <v>10503792</v>
      </c>
      <c r="F224" s="15">
        <f aca="true" t="shared" si="13" ref="F224:F294">E224/D224*100</f>
        <v>98.13142995945365</v>
      </c>
      <c r="G224" s="15">
        <f t="shared" si="12"/>
        <v>74.89013172322065</v>
      </c>
    </row>
    <row r="225" spans="1:7" ht="47.25">
      <c r="A225" s="1" t="s">
        <v>493</v>
      </c>
      <c r="B225" s="10" t="s">
        <v>200</v>
      </c>
      <c r="C225" s="11">
        <v>14025602.25</v>
      </c>
      <c r="D225" s="11">
        <v>10703800</v>
      </c>
      <c r="E225" s="11">
        <v>10503792</v>
      </c>
      <c r="F225" s="15">
        <f t="shared" si="13"/>
        <v>98.13142995945365</v>
      </c>
      <c r="G225" s="15">
        <f t="shared" si="12"/>
        <v>74.89013172322065</v>
      </c>
    </row>
    <row r="226" spans="1:7" ht="47.25">
      <c r="A226" s="1" t="s">
        <v>494</v>
      </c>
      <c r="B226" s="10" t="s">
        <v>201</v>
      </c>
      <c r="C226" s="11">
        <v>32917.5</v>
      </c>
      <c r="D226" s="11">
        <v>49800</v>
      </c>
      <c r="E226" s="11">
        <v>49771.26</v>
      </c>
      <c r="F226" s="15">
        <f t="shared" si="13"/>
        <v>99.9422891566265</v>
      </c>
      <c r="G226" s="15">
        <f t="shared" si="12"/>
        <v>151.2</v>
      </c>
    </row>
    <row r="227" spans="1:7" ht="47.25">
      <c r="A227" s="1" t="s">
        <v>495</v>
      </c>
      <c r="B227" s="10" t="s">
        <v>202</v>
      </c>
      <c r="C227" s="11">
        <f>C228</f>
        <v>6023201</v>
      </c>
      <c r="D227" s="11">
        <f>D228</f>
        <v>14079000</v>
      </c>
      <c r="E227" s="11">
        <f>E228</f>
        <v>10668600.08</v>
      </c>
      <c r="F227" s="15">
        <f t="shared" si="13"/>
        <v>75.77668925349812</v>
      </c>
      <c r="G227" s="15">
        <f t="shared" si="12"/>
        <v>177.12508813835035</v>
      </c>
    </row>
    <row r="228" spans="1:7" ht="48.75" customHeight="1">
      <c r="A228" s="1" t="s">
        <v>496</v>
      </c>
      <c r="B228" s="10" t="s">
        <v>203</v>
      </c>
      <c r="C228" s="11">
        <v>6023201</v>
      </c>
      <c r="D228" s="11">
        <v>14079000</v>
      </c>
      <c r="E228" s="11">
        <v>10668600.08</v>
      </c>
      <c r="F228" s="15">
        <f t="shared" si="13"/>
        <v>75.77668925349812</v>
      </c>
      <c r="G228" s="15">
        <f t="shared" si="12"/>
        <v>177.12508813835035</v>
      </c>
    </row>
    <row r="229" spans="1:7" ht="48.75" customHeight="1">
      <c r="A229" s="1" t="s">
        <v>497</v>
      </c>
      <c r="B229" s="10" t="s">
        <v>204</v>
      </c>
      <c r="C229" s="11">
        <v>52268013.06</v>
      </c>
      <c r="D229" s="11">
        <v>77360700</v>
      </c>
      <c r="E229" s="11">
        <v>54190536.99</v>
      </c>
      <c r="F229" s="15">
        <f t="shared" si="13"/>
        <v>70.04918128972463</v>
      </c>
      <c r="G229" s="15">
        <f t="shared" si="12"/>
        <v>103.67820358465335</v>
      </c>
    </row>
    <row r="230" spans="1:7" ht="47.25">
      <c r="A230" s="1" t="s">
        <v>498</v>
      </c>
      <c r="B230" s="10" t="s">
        <v>205</v>
      </c>
      <c r="C230" s="11">
        <v>170843875.11</v>
      </c>
      <c r="D230" s="11">
        <v>223604900</v>
      </c>
      <c r="E230" s="11">
        <v>177262778.34</v>
      </c>
      <c r="F230" s="15">
        <f t="shared" si="13"/>
        <v>79.27499725632131</v>
      </c>
      <c r="G230" s="15">
        <f t="shared" si="12"/>
        <v>103.75717492117707</v>
      </c>
    </row>
    <row r="231" spans="1:7" ht="64.5" customHeight="1">
      <c r="A231" s="1" t="s">
        <v>499</v>
      </c>
      <c r="B231" s="10" t="s">
        <v>206</v>
      </c>
      <c r="C231" s="11">
        <f>C232</f>
        <v>2634400</v>
      </c>
      <c r="D231" s="11">
        <f>D232</f>
        <v>4377100</v>
      </c>
      <c r="E231" s="11">
        <f>E232</f>
        <v>2310981.47</v>
      </c>
      <c r="F231" s="15">
        <f t="shared" si="13"/>
        <v>52.79709099632177</v>
      </c>
      <c r="G231" s="15">
        <f t="shared" si="12"/>
        <v>87.72325652900092</v>
      </c>
    </row>
    <row r="232" spans="1:7" ht="78.75">
      <c r="A232" s="1" t="s">
        <v>500</v>
      </c>
      <c r="B232" s="10" t="s">
        <v>207</v>
      </c>
      <c r="C232" s="11">
        <v>2634400</v>
      </c>
      <c r="D232" s="11">
        <v>4377100</v>
      </c>
      <c r="E232" s="11">
        <v>2310981.47</v>
      </c>
      <c r="F232" s="15">
        <f t="shared" si="13"/>
        <v>52.79709099632177</v>
      </c>
      <c r="G232" s="15">
        <f t="shared" si="12"/>
        <v>87.72325652900092</v>
      </c>
    </row>
    <row r="233" spans="1:7" ht="47.25">
      <c r="A233" s="1" t="s">
        <v>501</v>
      </c>
      <c r="B233" s="10" t="s">
        <v>208</v>
      </c>
      <c r="C233" s="11">
        <f>C234</f>
        <v>16216999.72</v>
      </c>
      <c r="D233" s="11">
        <v>19518000</v>
      </c>
      <c r="E233" s="11">
        <f>E234</f>
        <v>16730399.98</v>
      </c>
      <c r="F233" s="15">
        <f t="shared" si="13"/>
        <v>85.71779885234143</v>
      </c>
      <c r="G233" s="15">
        <f t="shared" si="12"/>
        <v>103.16581531025642</v>
      </c>
    </row>
    <row r="234" spans="1:7" ht="47.25">
      <c r="A234" s="1" t="s">
        <v>502</v>
      </c>
      <c r="B234" s="10" t="s">
        <v>209</v>
      </c>
      <c r="C234" s="11">
        <v>16216999.72</v>
      </c>
      <c r="D234" s="11">
        <v>19518000</v>
      </c>
      <c r="E234" s="11">
        <v>16730399.98</v>
      </c>
      <c r="F234" s="15">
        <f t="shared" si="13"/>
        <v>85.71779885234143</v>
      </c>
      <c r="G234" s="15">
        <f t="shared" si="12"/>
        <v>103.16581531025642</v>
      </c>
    </row>
    <row r="235" spans="1:7" ht="47.25">
      <c r="A235" s="1" t="s">
        <v>707</v>
      </c>
      <c r="B235" s="17" t="s">
        <v>708</v>
      </c>
      <c r="C235" s="11">
        <v>18405</v>
      </c>
      <c r="D235" s="11">
        <v>0</v>
      </c>
      <c r="E235" s="11">
        <v>0</v>
      </c>
      <c r="F235" s="15"/>
      <c r="G235" s="15">
        <f t="shared" si="12"/>
        <v>0</v>
      </c>
    </row>
    <row r="236" spans="1:7" ht="80.25" customHeight="1">
      <c r="A236" s="1" t="s">
        <v>503</v>
      </c>
      <c r="B236" s="10" t="s">
        <v>210</v>
      </c>
      <c r="C236" s="11">
        <v>1810100</v>
      </c>
      <c r="D236" s="11">
        <v>2659200</v>
      </c>
      <c r="E236" s="11">
        <v>2659200</v>
      </c>
      <c r="F236" s="15">
        <f t="shared" si="13"/>
        <v>100</v>
      </c>
      <c r="G236" s="15">
        <f t="shared" si="12"/>
        <v>146.9090105519032</v>
      </c>
    </row>
    <row r="237" spans="1:7" ht="47.25">
      <c r="A237" s="1" t="s">
        <v>504</v>
      </c>
      <c r="B237" s="10" t="s">
        <v>211</v>
      </c>
      <c r="C237" s="11">
        <v>17372242.99</v>
      </c>
      <c r="D237" s="11">
        <v>52138500</v>
      </c>
      <c r="E237" s="11">
        <v>26674887.12</v>
      </c>
      <c r="F237" s="15">
        <f t="shared" si="13"/>
        <v>51.16159291118847</v>
      </c>
      <c r="G237" s="15">
        <f t="shared" si="12"/>
        <v>153.54889483962947</v>
      </c>
    </row>
    <row r="238" spans="1:7" ht="63">
      <c r="A238" s="1" t="s">
        <v>505</v>
      </c>
      <c r="B238" s="10" t="s">
        <v>212</v>
      </c>
      <c r="C238" s="11">
        <v>6252700</v>
      </c>
      <c r="D238" s="11">
        <v>9871700</v>
      </c>
      <c r="E238" s="11">
        <v>9016556.09</v>
      </c>
      <c r="F238" s="15">
        <f t="shared" si="13"/>
        <v>91.33741999858181</v>
      </c>
      <c r="G238" s="15">
        <f t="shared" si="12"/>
        <v>144.2026019159723</v>
      </c>
    </row>
    <row r="239" spans="1:7" ht="47.25">
      <c r="A239" s="1" t="s">
        <v>506</v>
      </c>
      <c r="B239" s="10" t="s">
        <v>213</v>
      </c>
      <c r="C239" s="11">
        <v>979007.67</v>
      </c>
      <c r="D239" s="11">
        <v>15293400</v>
      </c>
      <c r="E239" s="11">
        <v>1193947.29</v>
      </c>
      <c r="F239" s="15">
        <f t="shared" si="13"/>
        <v>7.806944760484916</v>
      </c>
      <c r="G239" s="15">
        <f t="shared" si="12"/>
        <v>121.95484535887242</v>
      </c>
    </row>
    <row r="240" spans="1:7" ht="47.25">
      <c r="A240" s="1" t="s">
        <v>507</v>
      </c>
      <c r="B240" s="10" t="s">
        <v>214</v>
      </c>
      <c r="C240" s="11">
        <v>0</v>
      </c>
      <c r="D240" s="11">
        <f>D241</f>
        <v>31822200</v>
      </c>
      <c r="E240" s="11">
        <f>E241</f>
        <v>18928434.14</v>
      </c>
      <c r="F240" s="15">
        <f t="shared" si="13"/>
        <v>59.48185273174074</v>
      </c>
      <c r="G240" s="15"/>
    </row>
    <row r="241" spans="1:7" ht="47.25">
      <c r="A241" s="1" t="s">
        <v>508</v>
      </c>
      <c r="B241" s="10" t="s">
        <v>215</v>
      </c>
      <c r="C241" s="11">
        <v>0</v>
      </c>
      <c r="D241" s="11">
        <v>31822200</v>
      </c>
      <c r="E241" s="11">
        <v>18928434.14</v>
      </c>
      <c r="F241" s="15">
        <f t="shared" si="13"/>
        <v>59.48185273174074</v>
      </c>
      <c r="G241" s="15"/>
    </row>
    <row r="242" spans="1:7" ht="31.5">
      <c r="A242" s="1" t="s">
        <v>509</v>
      </c>
      <c r="B242" s="10" t="s">
        <v>216</v>
      </c>
      <c r="C242" s="11">
        <v>0</v>
      </c>
      <c r="D242" s="11">
        <f>D243</f>
        <v>25832500</v>
      </c>
      <c r="E242" s="11">
        <f>E243</f>
        <v>19440688.38</v>
      </c>
      <c r="F242" s="15">
        <f t="shared" si="13"/>
        <v>75.25670523565276</v>
      </c>
      <c r="G242" s="15"/>
    </row>
    <row r="243" spans="1:7" ht="31.5">
      <c r="A243" s="1" t="s">
        <v>510</v>
      </c>
      <c r="B243" s="10" t="s">
        <v>217</v>
      </c>
      <c r="C243" s="11">
        <v>0</v>
      </c>
      <c r="D243" s="11">
        <v>25832500</v>
      </c>
      <c r="E243" s="11">
        <v>19440688.38</v>
      </c>
      <c r="F243" s="15">
        <f t="shared" si="13"/>
        <v>75.25670523565276</v>
      </c>
      <c r="G243" s="15"/>
    </row>
    <row r="244" spans="1:7" ht="34.5" customHeight="1">
      <c r="A244" s="1" t="s">
        <v>511</v>
      </c>
      <c r="B244" s="10" t="s">
        <v>218</v>
      </c>
      <c r="C244" s="11">
        <v>0</v>
      </c>
      <c r="D244" s="11">
        <f>D245</f>
        <v>1938400</v>
      </c>
      <c r="E244" s="11">
        <f>E245</f>
        <v>1071507.64</v>
      </c>
      <c r="F244" s="15">
        <f t="shared" si="13"/>
        <v>55.27794263309945</v>
      </c>
      <c r="G244" s="15"/>
    </row>
    <row r="245" spans="1:7" ht="47.25">
      <c r="A245" s="1" t="s">
        <v>512</v>
      </c>
      <c r="B245" s="10" t="s">
        <v>219</v>
      </c>
      <c r="C245" s="11">
        <v>0</v>
      </c>
      <c r="D245" s="11">
        <v>1938400</v>
      </c>
      <c r="E245" s="11">
        <v>1071507.64</v>
      </c>
      <c r="F245" s="15">
        <f t="shared" si="13"/>
        <v>55.27794263309945</v>
      </c>
      <c r="G245" s="15"/>
    </row>
    <row r="246" spans="1:7" ht="31.5">
      <c r="A246" s="1" t="s">
        <v>513</v>
      </c>
      <c r="B246" s="10" t="s">
        <v>220</v>
      </c>
      <c r="C246" s="11">
        <v>0</v>
      </c>
      <c r="D246" s="11">
        <f>D247</f>
        <v>3447300</v>
      </c>
      <c r="E246" s="11">
        <f>E247</f>
        <v>13447300</v>
      </c>
      <c r="F246" s="15">
        <f t="shared" si="13"/>
        <v>390.0820932323848</v>
      </c>
      <c r="G246" s="15"/>
    </row>
    <row r="247" spans="1:7" ht="31.5">
      <c r="A247" s="1" t="s">
        <v>514</v>
      </c>
      <c r="B247" s="10" t="s">
        <v>221</v>
      </c>
      <c r="C247" s="11">
        <v>0</v>
      </c>
      <c r="D247" s="11">
        <v>3447300</v>
      </c>
      <c r="E247" s="11">
        <v>13447300</v>
      </c>
      <c r="F247" s="15">
        <f t="shared" si="13"/>
        <v>390.0820932323848</v>
      </c>
      <c r="G247" s="15"/>
    </row>
    <row r="248" spans="1:7" ht="15.75">
      <c r="A248" s="1" t="s">
        <v>515</v>
      </c>
      <c r="B248" s="10" t="s">
        <v>222</v>
      </c>
      <c r="C248" s="11">
        <f>C249</f>
        <v>4880299.2</v>
      </c>
      <c r="D248" s="11">
        <f>D249</f>
        <v>4700000</v>
      </c>
      <c r="E248" s="11">
        <f>E249</f>
        <v>4696953</v>
      </c>
      <c r="F248" s="15">
        <f t="shared" si="13"/>
        <v>99.93517021276595</v>
      </c>
      <c r="G248" s="15">
        <f t="shared" si="12"/>
        <v>96.24313607657497</v>
      </c>
    </row>
    <row r="249" spans="1:7" ht="31.5">
      <c r="A249" s="1" t="s">
        <v>516</v>
      </c>
      <c r="B249" s="10" t="s">
        <v>223</v>
      </c>
      <c r="C249" s="11">
        <v>4880299.2</v>
      </c>
      <c r="D249" s="11">
        <v>4700000</v>
      </c>
      <c r="E249" s="11">
        <v>4696953</v>
      </c>
      <c r="F249" s="15">
        <f t="shared" si="13"/>
        <v>99.93517021276595</v>
      </c>
      <c r="G249" s="15">
        <f t="shared" si="12"/>
        <v>96.24313607657497</v>
      </c>
    </row>
    <row r="250" spans="1:7" ht="38.25" customHeight="1">
      <c r="A250" s="1" t="s">
        <v>517</v>
      </c>
      <c r="B250" s="10" t="s">
        <v>224</v>
      </c>
      <c r="C250" s="11">
        <f>C251</f>
        <v>452774874.92</v>
      </c>
      <c r="D250" s="11">
        <f>D251</f>
        <v>301682000</v>
      </c>
      <c r="E250" s="11">
        <f>E251</f>
        <v>183281155.7</v>
      </c>
      <c r="F250" s="15">
        <f t="shared" si="13"/>
        <v>60.7530962072646</v>
      </c>
      <c r="G250" s="15">
        <f t="shared" si="12"/>
        <v>40.47953317471152</v>
      </c>
    </row>
    <row r="251" spans="1:7" ht="47.25">
      <c r="A251" s="1" t="s">
        <v>518</v>
      </c>
      <c r="B251" s="10" t="s">
        <v>225</v>
      </c>
      <c r="C251" s="11">
        <v>452774874.92</v>
      </c>
      <c r="D251" s="11">
        <v>301682000</v>
      </c>
      <c r="E251" s="11">
        <v>183281155.7</v>
      </c>
      <c r="F251" s="15">
        <f t="shared" si="13"/>
        <v>60.7530962072646</v>
      </c>
      <c r="G251" s="15">
        <f t="shared" si="12"/>
        <v>40.47953317471152</v>
      </c>
    </row>
    <row r="252" spans="1:7" ht="47.25">
      <c r="A252" s="1" t="s">
        <v>519</v>
      </c>
      <c r="B252" s="10" t="s">
        <v>226</v>
      </c>
      <c r="C252" s="11">
        <f>C253</f>
        <v>37690785.72</v>
      </c>
      <c r="D252" s="11">
        <f>D253</f>
        <v>30715900</v>
      </c>
      <c r="E252" s="11">
        <f>E253</f>
        <v>3087219.33</v>
      </c>
      <c r="F252" s="15">
        <f t="shared" si="13"/>
        <v>10.050883516354721</v>
      </c>
      <c r="G252" s="15">
        <f t="shared" si="12"/>
        <v>8.190912635609552</v>
      </c>
    </row>
    <row r="253" spans="1:7" ht="63">
      <c r="A253" s="1" t="s">
        <v>520</v>
      </c>
      <c r="B253" s="10" t="s">
        <v>227</v>
      </c>
      <c r="C253" s="11">
        <v>37690785.72</v>
      </c>
      <c r="D253" s="11">
        <v>30715900</v>
      </c>
      <c r="E253" s="11">
        <v>3087219.33</v>
      </c>
      <c r="F253" s="15">
        <f t="shared" si="13"/>
        <v>10.050883516354721</v>
      </c>
      <c r="G253" s="15">
        <f t="shared" si="12"/>
        <v>8.190912635609552</v>
      </c>
    </row>
    <row r="254" spans="1:7" ht="63">
      <c r="A254" s="1" t="s">
        <v>521</v>
      </c>
      <c r="B254" s="10" t="s">
        <v>228</v>
      </c>
      <c r="C254" s="11">
        <v>0</v>
      </c>
      <c r="D254" s="11">
        <v>34354400</v>
      </c>
      <c r="E254" s="11">
        <v>34354400</v>
      </c>
      <c r="F254" s="15">
        <f t="shared" si="13"/>
        <v>100</v>
      </c>
      <c r="G254" s="15"/>
    </row>
    <row r="255" spans="1:7" ht="78.75">
      <c r="A255" s="1" t="s">
        <v>522</v>
      </c>
      <c r="B255" s="10" t="s">
        <v>229</v>
      </c>
      <c r="C255" s="11">
        <v>0</v>
      </c>
      <c r="D255" s="11">
        <v>3495400</v>
      </c>
      <c r="E255" s="11">
        <v>3495400</v>
      </c>
      <c r="F255" s="15">
        <f t="shared" si="13"/>
        <v>100</v>
      </c>
      <c r="G255" s="15"/>
    </row>
    <row r="256" spans="1:7" ht="36.75" customHeight="1">
      <c r="A256" s="1" t="s">
        <v>523</v>
      </c>
      <c r="B256" s="10" t="s">
        <v>230</v>
      </c>
      <c r="C256" s="11">
        <v>257354100</v>
      </c>
      <c r="D256" s="11">
        <v>205282400</v>
      </c>
      <c r="E256" s="11">
        <v>275927500</v>
      </c>
      <c r="F256" s="15">
        <f t="shared" si="13"/>
        <v>134.41361753369992</v>
      </c>
      <c r="G256" s="15">
        <f t="shared" si="12"/>
        <v>107.21706007403806</v>
      </c>
    </row>
    <row r="257" spans="1:7" ht="31.5">
      <c r="A257" s="1" t="s">
        <v>524</v>
      </c>
      <c r="B257" s="10" t="s">
        <v>231</v>
      </c>
      <c r="C257" s="11">
        <v>116417600</v>
      </c>
      <c r="D257" s="11">
        <v>127412300</v>
      </c>
      <c r="E257" s="11">
        <v>127412300</v>
      </c>
      <c r="F257" s="15">
        <f t="shared" si="13"/>
        <v>100</v>
      </c>
      <c r="G257" s="15">
        <f t="shared" si="12"/>
        <v>109.44419056912358</v>
      </c>
    </row>
    <row r="258" spans="1:7" ht="47.25">
      <c r="A258" s="1" t="s">
        <v>525</v>
      </c>
      <c r="B258" s="10" t="s">
        <v>232</v>
      </c>
      <c r="C258" s="11">
        <v>1532398272.74</v>
      </c>
      <c r="D258" s="11">
        <v>1537065100</v>
      </c>
      <c r="E258" s="11">
        <v>1373139378.76</v>
      </c>
      <c r="F258" s="15">
        <f t="shared" si="13"/>
        <v>89.33514779302452</v>
      </c>
      <c r="G258" s="15">
        <f t="shared" si="12"/>
        <v>89.60721264092541</v>
      </c>
    </row>
    <row r="259" spans="1:7" ht="47.25">
      <c r="A259" s="1" t="s">
        <v>526</v>
      </c>
      <c r="B259" s="10" t="s">
        <v>233</v>
      </c>
      <c r="C259" s="11">
        <v>4664826082.26</v>
      </c>
      <c r="D259" s="11">
        <v>7171466700</v>
      </c>
      <c r="E259" s="11">
        <v>2459242000</v>
      </c>
      <c r="F259" s="15">
        <f t="shared" si="13"/>
        <v>34.29203680189995</v>
      </c>
      <c r="G259" s="15">
        <f t="shared" si="12"/>
        <v>52.71883574292987</v>
      </c>
    </row>
    <row r="260" spans="1:7" ht="47.25">
      <c r="A260" s="1" t="s">
        <v>709</v>
      </c>
      <c r="B260" s="17" t="s">
        <v>711</v>
      </c>
      <c r="C260" s="11">
        <f>C261</f>
        <v>101039942.52</v>
      </c>
      <c r="D260" s="11">
        <v>0</v>
      </c>
      <c r="E260" s="11">
        <v>0</v>
      </c>
      <c r="F260" s="15"/>
      <c r="G260" s="15">
        <f t="shared" si="12"/>
        <v>0</v>
      </c>
    </row>
    <row r="261" spans="1:7" ht="49.5" customHeight="1">
      <c r="A261" s="1" t="s">
        <v>710</v>
      </c>
      <c r="B261" s="17" t="s">
        <v>712</v>
      </c>
      <c r="C261" s="11">
        <v>101039942.52</v>
      </c>
      <c r="D261" s="11">
        <v>0</v>
      </c>
      <c r="E261" s="11">
        <v>0</v>
      </c>
      <c r="F261" s="15"/>
      <c r="G261" s="15">
        <f t="shared" si="12"/>
        <v>0</v>
      </c>
    </row>
    <row r="262" spans="1:7" ht="47.25">
      <c r="A262" s="1" t="s">
        <v>527</v>
      </c>
      <c r="B262" s="10" t="s">
        <v>234</v>
      </c>
      <c r="C262" s="11">
        <f>C263</f>
        <v>252824000</v>
      </c>
      <c r="D262" s="11">
        <f>D263</f>
        <v>251743700</v>
      </c>
      <c r="E262" s="11">
        <f>E263</f>
        <v>33297162.55</v>
      </c>
      <c r="F262" s="15">
        <f t="shared" si="13"/>
        <v>13.226612046299472</v>
      </c>
      <c r="G262" s="15">
        <f t="shared" si="12"/>
        <v>13.170095619877861</v>
      </c>
    </row>
    <row r="263" spans="1:7" ht="47.25">
      <c r="A263" s="1" t="s">
        <v>528</v>
      </c>
      <c r="B263" s="10" t="s">
        <v>235</v>
      </c>
      <c r="C263" s="11">
        <v>252824000</v>
      </c>
      <c r="D263" s="11">
        <v>251743700</v>
      </c>
      <c r="E263" s="11">
        <v>33297162.55</v>
      </c>
      <c r="F263" s="15">
        <f t="shared" si="13"/>
        <v>13.226612046299472</v>
      </c>
      <c r="G263" s="15">
        <f aca="true" t="shared" si="14" ref="G263:G326">E263/C263*100</f>
        <v>13.170095619877861</v>
      </c>
    </row>
    <row r="264" spans="1:7" ht="63">
      <c r="A264" s="1" t="s">
        <v>713</v>
      </c>
      <c r="B264" s="17" t="s">
        <v>715</v>
      </c>
      <c r="C264" s="11">
        <f>C265</f>
        <v>29885499.92</v>
      </c>
      <c r="D264" s="11">
        <v>0</v>
      </c>
      <c r="E264" s="11">
        <v>0</v>
      </c>
      <c r="F264" s="15"/>
      <c r="G264" s="15">
        <f t="shared" si="14"/>
        <v>0</v>
      </c>
    </row>
    <row r="265" spans="1:7" ht="63">
      <c r="A265" s="1" t="s">
        <v>714</v>
      </c>
      <c r="B265" s="17" t="s">
        <v>716</v>
      </c>
      <c r="C265" s="11">
        <v>29885499.92</v>
      </c>
      <c r="D265" s="11">
        <v>0</v>
      </c>
      <c r="E265" s="11">
        <v>0</v>
      </c>
      <c r="F265" s="15"/>
      <c r="G265" s="15">
        <f t="shared" si="14"/>
        <v>0</v>
      </c>
    </row>
    <row r="266" spans="1:7" ht="31.5">
      <c r="A266" s="1" t="s">
        <v>529</v>
      </c>
      <c r="B266" s="10" t="s">
        <v>236</v>
      </c>
      <c r="C266" s="11">
        <f>C267</f>
        <v>5614534</v>
      </c>
      <c r="D266" s="11">
        <f>D267</f>
        <v>5299400</v>
      </c>
      <c r="E266" s="11">
        <f>E267</f>
        <v>673307.39</v>
      </c>
      <c r="F266" s="15">
        <f t="shared" si="13"/>
        <v>12.705351360531381</v>
      </c>
      <c r="G266" s="15">
        <f t="shared" si="14"/>
        <v>11.992222150582755</v>
      </c>
    </row>
    <row r="267" spans="1:7" ht="31.5">
      <c r="A267" s="1" t="s">
        <v>530</v>
      </c>
      <c r="B267" s="10" t="s">
        <v>237</v>
      </c>
      <c r="C267" s="11">
        <v>5614534</v>
      </c>
      <c r="D267" s="11">
        <v>5299400</v>
      </c>
      <c r="E267" s="11">
        <v>673307.39</v>
      </c>
      <c r="F267" s="15">
        <f t="shared" si="13"/>
        <v>12.705351360531381</v>
      </c>
      <c r="G267" s="15">
        <f t="shared" si="14"/>
        <v>11.992222150582755</v>
      </c>
    </row>
    <row r="268" spans="1:7" ht="31.5">
      <c r="A268" s="1" t="s">
        <v>531</v>
      </c>
      <c r="B268" s="10" t="s">
        <v>238</v>
      </c>
      <c r="C268" s="11">
        <v>0</v>
      </c>
      <c r="D268" s="11">
        <f>D269</f>
        <v>20631000</v>
      </c>
      <c r="E268" s="11">
        <f>E269</f>
        <v>20586590.92</v>
      </c>
      <c r="F268" s="15">
        <f t="shared" si="13"/>
        <v>99.78474586786875</v>
      </c>
      <c r="G268" s="15"/>
    </row>
    <row r="269" spans="1:7" ht="31.5">
      <c r="A269" s="1" t="s">
        <v>532</v>
      </c>
      <c r="B269" s="10" t="s">
        <v>239</v>
      </c>
      <c r="C269" s="11">
        <v>0</v>
      </c>
      <c r="D269" s="11">
        <v>20631000</v>
      </c>
      <c r="E269" s="11">
        <v>20586590.92</v>
      </c>
      <c r="F269" s="15">
        <f t="shared" si="13"/>
        <v>99.78474586786875</v>
      </c>
      <c r="G269" s="15"/>
    </row>
    <row r="270" spans="1:7" ht="33" customHeight="1">
      <c r="A270" s="1" t="s">
        <v>533</v>
      </c>
      <c r="B270" s="10" t="s">
        <v>240</v>
      </c>
      <c r="C270" s="11">
        <v>0</v>
      </c>
      <c r="D270" s="11">
        <v>105412000</v>
      </c>
      <c r="E270" s="11">
        <v>0</v>
      </c>
      <c r="F270" s="15">
        <f t="shared" si="13"/>
        <v>0</v>
      </c>
      <c r="G270" s="15"/>
    </row>
    <row r="271" spans="1:7" ht="63">
      <c r="A271" s="1" t="s">
        <v>628</v>
      </c>
      <c r="B271" s="10" t="s">
        <v>630</v>
      </c>
      <c r="C271" s="11">
        <v>0</v>
      </c>
      <c r="D271" s="11">
        <f>D272</f>
        <v>98076300</v>
      </c>
      <c r="E271" s="11">
        <f>E272</f>
        <v>98076300</v>
      </c>
      <c r="F271" s="15">
        <f t="shared" si="13"/>
        <v>100</v>
      </c>
      <c r="G271" s="15"/>
    </row>
    <row r="272" spans="1:7" ht="65.25" customHeight="1">
      <c r="A272" s="1" t="s">
        <v>629</v>
      </c>
      <c r="B272" s="10" t="s">
        <v>631</v>
      </c>
      <c r="C272" s="11">
        <v>0</v>
      </c>
      <c r="D272" s="11">
        <v>98076300</v>
      </c>
      <c r="E272" s="11">
        <v>98076300</v>
      </c>
      <c r="F272" s="15">
        <f t="shared" si="13"/>
        <v>100</v>
      </c>
      <c r="G272" s="15"/>
    </row>
    <row r="273" spans="1:7" ht="15.75">
      <c r="A273" s="7" t="s">
        <v>534</v>
      </c>
      <c r="B273" s="8" t="s">
        <v>241</v>
      </c>
      <c r="C273" s="9">
        <f>C274+C276+C278+C280+C282+C283+C285+C287+C289+C291+C292+C294+C296+C298+C300+C302+C304+C306+C308+C310+C312+C314</f>
        <v>3950750748.040001</v>
      </c>
      <c r="D273" s="9">
        <f>D274+D276+D278+D280+D282+D283+D285+D287+D289+D291+D292+D294+D296+D298+D300+D302+D304+D306+D308+D312+D314</f>
        <v>6349399000</v>
      </c>
      <c r="E273" s="9">
        <f>E274+E276+E278+E280+E282+E283+E285+E287+E289+E291+E292+E294+E296+E298+E300+E302+E304+E306+E308+E312+E314</f>
        <v>3641637866.27</v>
      </c>
      <c r="F273" s="14">
        <f t="shared" si="13"/>
        <v>57.35405612830443</v>
      </c>
      <c r="G273" s="14">
        <f t="shared" si="14"/>
        <v>92.17584450440579</v>
      </c>
    </row>
    <row r="274" spans="1:7" ht="31.5">
      <c r="A274" s="1" t="s">
        <v>535</v>
      </c>
      <c r="B274" s="10" t="s">
        <v>242</v>
      </c>
      <c r="C274" s="11">
        <f>C275</f>
        <v>16888350</v>
      </c>
      <c r="D274" s="11">
        <f>D275</f>
        <v>24319600</v>
      </c>
      <c r="E274" s="11">
        <f>E275</f>
        <v>18239700</v>
      </c>
      <c r="F274" s="15">
        <f t="shared" si="13"/>
        <v>75</v>
      </c>
      <c r="G274" s="15">
        <f t="shared" si="14"/>
        <v>108.0016697901216</v>
      </c>
    </row>
    <row r="275" spans="1:7" ht="35.25" customHeight="1">
      <c r="A275" s="1" t="s">
        <v>536</v>
      </c>
      <c r="B275" s="10" t="s">
        <v>243</v>
      </c>
      <c r="C275" s="11">
        <v>16888350</v>
      </c>
      <c r="D275" s="11">
        <v>24319600</v>
      </c>
      <c r="E275" s="11">
        <v>18239700</v>
      </c>
      <c r="F275" s="15">
        <f t="shared" si="13"/>
        <v>75</v>
      </c>
      <c r="G275" s="15">
        <f t="shared" si="14"/>
        <v>108.0016697901216</v>
      </c>
    </row>
    <row r="276" spans="1:7" ht="47.25">
      <c r="A276" s="1" t="s">
        <v>537</v>
      </c>
      <c r="B276" s="10" t="s">
        <v>244</v>
      </c>
      <c r="C276" s="11">
        <v>0</v>
      </c>
      <c r="D276" s="11">
        <f>D277</f>
        <v>3095800</v>
      </c>
      <c r="E276" s="11">
        <f>E277</f>
        <v>3095800</v>
      </c>
      <c r="F276" s="15">
        <f t="shared" si="13"/>
        <v>100</v>
      </c>
      <c r="G276" s="15"/>
    </row>
    <row r="277" spans="1:7" ht="48.75" customHeight="1">
      <c r="A277" s="1" t="s">
        <v>538</v>
      </c>
      <c r="B277" s="10" t="s">
        <v>245</v>
      </c>
      <c r="C277" s="11">
        <v>0</v>
      </c>
      <c r="D277" s="11">
        <v>3095800</v>
      </c>
      <c r="E277" s="11">
        <v>3095800</v>
      </c>
      <c r="F277" s="15">
        <f t="shared" si="13"/>
        <v>100</v>
      </c>
      <c r="G277" s="15"/>
    </row>
    <row r="278" spans="1:7" ht="31.5">
      <c r="A278" s="1" t="s">
        <v>539</v>
      </c>
      <c r="B278" s="10" t="s">
        <v>246</v>
      </c>
      <c r="C278" s="11">
        <v>0</v>
      </c>
      <c r="D278" s="11">
        <f>D279</f>
        <v>7828800</v>
      </c>
      <c r="E278" s="11">
        <f>E279</f>
        <v>433872.94</v>
      </c>
      <c r="F278" s="15">
        <f t="shared" si="13"/>
        <v>5.542010780707133</v>
      </c>
      <c r="G278" s="15"/>
    </row>
    <row r="279" spans="1:7" ht="31.5">
      <c r="A279" s="1" t="s">
        <v>540</v>
      </c>
      <c r="B279" s="10" t="s">
        <v>247</v>
      </c>
      <c r="C279" s="11">
        <v>0</v>
      </c>
      <c r="D279" s="11">
        <v>7828800</v>
      </c>
      <c r="E279" s="11">
        <v>433872.94</v>
      </c>
      <c r="F279" s="15">
        <f t="shared" si="13"/>
        <v>5.542010780707133</v>
      </c>
      <c r="G279" s="15"/>
    </row>
    <row r="280" spans="1:7" ht="31.5">
      <c r="A280" s="1" t="s">
        <v>541</v>
      </c>
      <c r="B280" s="10" t="s">
        <v>248</v>
      </c>
      <c r="C280" s="11">
        <f>C281</f>
        <v>148492982.24</v>
      </c>
      <c r="D280" s="11">
        <f>D281</f>
        <v>311241100</v>
      </c>
      <c r="E280" s="11">
        <f>E281</f>
        <v>178415722.19</v>
      </c>
      <c r="F280" s="15">
        <f t="shared" si="13"/>
        <v>57.32395952526835</v>
      </c>
      <c r="G280" s="15">
        <f t="shared" si="14"/>
        <v>120.15094551851462</v>
      </c>
    </row>
    <row r="281" spans="1:7" ht="31.5">
      <c r="A281" s="1" t="s">
        <v>542</v>
      </c>
      <c r="B281" s="10" t="s">
        <v>249</v>
      </c>
      <c r="C281" s="11">
        <v>148492982.24</v>
      </c>
      <c r="D281" s="11">
        <v>311241100</v>
      </c>
      <c r="E281" s="11">
        <v>178415722.19</v>
      </c>
      <c r="F281" s="15">
        <f t="shared" si="13"/>
        <v>57.32395952526835</v>
      </c>
      <c r="G281" s="15">
        <f t="shared" si="14"/>
        <v>120.15094551851462</v>
      </c>
    </row>
    <row r="282" spans="1:7" ht="47.25">
      <c r="A282" s="1" t="s">
        <v>543</v>
      </c>
      <c r="B282" s="10" t="s">
        <v>250</v>
      </c>
      <c r="C282" s="11">
        <v>223052317.04</v>
      </c>
      <c r="D282" s="11">
        <v>323015300</v>
      </c>
      <c r="E282" s="11">
        <v>252494284.01</v>
      </c>
      <c r="F282" s="15">
        <f t="shared" si="13"/>
        <v>78.16790226654898</v>
      </c>
      <c r="G282" s="15">
        <f t="shared" si="14"/>
        <v>113.1995790766523</v>
      </c>
    </row>
    <row r="283" spans="1:7" ht="81.75" customHeight="1">
      <c r="A283" s="1" t="s">
        <v>544</v>
      </c>
      <c r="B283" s="10" t="s">
        <v>605</v>
      </c>
      <c r="C283" s="11">
        <f>C284</f>
        <v>59319684</v>
      </c>
      <c r="D283" s="11">
        <f>D284</f>
        <v>59515300</v>
      </c>
      <c r="E283" s="11">
        <f>E284</f>
        <v>38319120</v>
      </c>
      <c r="F283" s="15">
        <f t="shared" si="13"/>
        <v>64.385326126223</v>
      </c>
      <c r="G283" s="15">
        <f t="shared" si="14"/>
        <v>64.5976468789011</v>
      </c>
    </row>
    <row r="284" spans="1:7" ht="94.5">
      <c r="A284" s="1" t="s">
        <v>545</v>
      </c>
      <c r="B284" s="10" t="s">
        <v>251</v>
      </c>
      <c r="C284" s="11">
        <v>59319684</v>
      </c>
      <c r="D284" s="11">
        <v>59515300</v>
      </c>
      <c r="E284" s="11">
        <v>38319120</v>
      </c>
      <c r="F284" s="15">
        <f t="shared" si="13"/>
        <v>64.385326126223</v>
      </c>
      <c r="G284" s="15">
        <f t="shared" si="14"/>
        <v>64.5976468789011</v>
      </c>
    </row>
    <row r="285" spans="1:7" ht="47.25">
      <c r="A285" s="1" t="s">
        <v>546</v>
      </c>
      <c r="B285" s="10" t="s">
        <v>252</v>
      </c>
      <c r="C285" s="11">
        <f>C286</f>
        <v>1549314</v>
      </c>
      <c r="D285" s="11">
        <v>5180100</v>
      </c>
      <c r="E285" s="11">
        <f>E286</f>
        <v>2189664</v>
      </c>
      <c r="F285" s="15">
        <f t="shared" si="13"/>
        <v>42.27068975502403</v>
      </c>
      <c r="G285" s="15">
        <f t="shared" si="14"/>
        <v>141.33119561302615</v>
      </c>
    </row>
    <row r="286" spans="1:7" ht="53.25" customHeight="1">
      <c r="A286" s="1" t="s">
        <v>547</v>
      </c>
      <c r="B286" s="10" t="s">
        <v>253</v>
      </c>
      <c r="C286" s="11">
        <v>1549314</v>
      </c>
      <c r="D286" s="11">
        <v>5180100</v>
      </c>
      <c r="E286" s="11">
        <v>2189664</v>
      </c>
      <c r="F286" s="15">
        <f t="shared" si="13"/>
        <v>42.27068975502403</v>
      </c>
      <c r="G286" s="15">
        <f t="shared" si="14"/>
        <v>141.33119561302615</v>
      </c>
    </row>
    <row r="287" spans="1:7" ht="47.25">
      <c r="A287" s="1" t="s">
        <v>548</v>
      </c>
      <c r="B287" s="10" t="s">
        <v>254</v>
      </c>
      <c r="C287" s="11">
        <f>C288</f>
        <v>2072484197.39</v>
      </c>
      <c r="D287" s="11">
        <f>D288</f>
        <v>3232168800</v>
      </c>
      <c r="E287" s="11">
        <f>E288</f>
        <v>1646017859.5</v>
      </c>
      <c r="F287" s="15">
        <f t="shared" si="13"/>
        <v>50.92611065053285</v>
      </c>
      <c r="G287" s="15">
        <f t="shared" si="14"/>
        <v>79.42245646904937</v>
      </c>
    </row>
    <row r="288" spans="1:7" ht="48.75" customHeight="1">
      <c r="A288" s="1" t="s">
        <v>549</v>
      </c>
      <c r="B288" s="10" t="s">
        <v>255</v>
      </c>
      <c r="C288" s="11">
        <v>2072484197.39</v>
      </c>
      <c r="D288" s="11">
        <v>3232168800</v>
      </c>
      <c r="E288" s="11">
        <v>1646017859.5</v>
      </c>
      <c r="F288" s="15">
        <f t="shared" si="13"/>
        <v>50.92611065053285</v>
      </c>
      <c r="G288" s="15">
        <f t="shared" si="14"/>
        <v>79.42245646904937</v>
      </c>
    </row>
    <row r="289" spans="1:7" ht="48.75" customHeight="1">
      <c r="A289" s="1" t="s">
        <v>550</v>
      </c>
      <c r="B289" s="10" t="s">
        <v>256</v>
      </c>
      <c r="C289" s="11">
        <v>0</v>
      </c>
      <c r="D289" s="11">
        <v>2768700</v>
      </c>
      <c r="E289" s="11">
        <f>E290</f>
        <v>3831912</v>
      </c>
      <c r="F289" s="15">
        <f t="shared" si="13"/>
        <v>138.4011268826525</v>
      </c>
      <c r="G289" s="15"/>
    </row>
    <row r="290" spans="1:7" ht="64.5" customHeight="1">
      <c r="A290" s="1" t="s">
        <v>551</v>
      </c>
      <c r="B290" s="10" t="s">
        <v>257</v>
      </c>
      <c r="C290" s="11">
        <v>0</v>
      </c>
      <c r="D290" s="11">
        <v>2768700</v>
      </c>
      <c r="E290" s="11">
        <v>3831912</v>
      </c>
      <c r="F290" s="15">
        <f t="shared" si="13"/>
        <v>138.4011268826525</v>
      </c>
      <c r="G290" s="15"/>
    </row>
    <row r="291" spans="1:7" ht="63">
      <c r="A291" s="1" t="s">
        <v>552</v>
      </c>
      <c r="B291" s="10" t="s">
        <v>258</v>
      </c>
      <c r="C291" s="11">
        <v>24117573.31</v>
      </c>
      <c r="D291" s="11">
        <v>41175200</v>
      </c>
      <c r="E291" s="11">
        <v>22145051.35</v>
      </c>
      <c r="F291" s="15">
        <f t="shared" si="13"/>
        <v>53.78249856709865</v>
      </c>
      <c r="G291" s="15">
        <f t="shared" si="14"/>
        <v>91.8212254000608</v>
      </c>
    </row>
    <row r="292" spans="1:7" ht="49.5" customHeight="1">
      <c r="A292" s="1" t="s">
        <v>553</v>
      </c>
      <c r="B292" s="10" t="s">
        <v>259</v>
      </c>
      <c r="C292" s="11">
        <f>C293</f>
        <v>56589603.79</v>
      </c>
      <c r="D292" s="11">
        <f>D293</f>
        <v>80754700</v>
      </c>
      <c r="E292" s="11">
        <f>E293</f>
        <v>59275860.57</v>
      </c>
      <c r="F292" s="15">
        <f t="shared" si="13"/>
        <v>73.40236614091812</v>
      </c>
      <c r="G292" s="15">
        <f t="shared" si="14"/>
        <v>104.74690861941447</v>
      </c>
    </row>
    <row r="293" spans="1:7" ht="63">
      <c r="A293" s="1" t="s">
        <v>554</v>
      </c>
      <c r="B293" s="10" t="s">
        <v>260</v>
      </c>
      <c r="C293" s="11">
        <v>56589603.79</v>
      </c>
      <c r="D293" s="11">
        <v>80754700</v>
      </c>
      <c r="E293" s="11">
        <v>59275860.57</v>
      </c>
      <c r="F293" s="15">
        <f t="shared" si="13"/>
        <v>73.40236614091812</v>
      </c>
      <c r="G293" s="15">
        <f t="shared" si="14"/>
        <v>104.74690861941447</v>
      </c>
    </row>
    <row r="294" spans="1:7" ht="47.25">
      <c r="A294" s="1" t="s">
        <v>555</v>
      </c>
      <c r="B294" s="10" t="s">
        <v>261</v>
      </c>
      <c r="C294" s="11">
        <f>C295</f>
        <v>33068.79</v>
      </c>
      <c r="D294" s="11">
        <f>D295</f>
        <v>102500</v>
      </c>
      <c r="E294" s="11">
        <f>E295</f>
        <v>34588.62</v>
      </c>
      <c r="F294" s="15">
        <f t="shared" si="13"/>
        <v>33.74499512195122</v>
      </c>
      <c r="G294" s="15">
        <f t="shared" si="14"/>
        <v>104.59596495668575</v>
      </c>
    </row>
    <row r="295" spans="1:7" ht="48.75" customHeight="1">
      <c r="A295" s="1" t="s">
        <v>556</v>
      </c>
      <c r="B295" s="10" t="s">
        <v>262</v>
      </c>
      <c r="C295" s="11">
        <v>33068.79</v>
      </c>
      <c r="D295" s="11">
        <v>102500</v>
      </c>
      <c r="E295" s="11">
        <v>34588.62</v>
      </c>
      <c r="F295" s="15">
        <f aca="true" t="shared" si="15" ref="F295:F315">E295/D295*100</f>
        <v>33.74499512195122</v>
      </c>
      <c r="G295" s="15">
        <f t="shared" si="14"/>
        <v>104.59596495668575</v>
      </c>
    </row>
    <row r="296" spans="1:7" ht="31.5">
      <c r="A296" s="1" t="s">
        <v>557</v>
      </c>
      <c r="B296" s="10" t="s">
        <v>263</v>
      </c>
      <c r="C296" s="11">
        <f>C297</f>
        <v>539333437.44</v>
      </c>
      <c r="D296" s="11">
        <f>D297</f>
        <v>917483600</v>
      </c>
      <c r="E296" s="11">
        <f>E297</f>
        <v>510159417.9</v>
      </c>
      <c r="F296" s="15">
        <f t="shared" si="15"/>
        <v>55.60420021676682</v>
      </c>
      <c r="G296" s="15">
        <f t="shared" si="14"/>
        <v>94.59072671657862</v>
      </c>
    </row>
    <row r="297" spans="1:7" ht="31.5">
      <c r="A297" s="1" t="s">
        <v>558</v>
      </c>
      <c r="B297" s="10" t="s">
        <v>264</v>
      </c>
      <c r="C297" s="11">
        <v>539333437.44</v>
      </c>
      <c r="D297" s="11">
        <v>917483600</v>
      </c>
      <c r="E297" s="11">
        <v>510159417.9</v>
      </c>
      <c r="F297" s="15">
        <f t="shared" si="15"/>
        <v>55.60420021676682</v>
      </c>
      <c r="G297" s="15">
        <f t="shared" si="14"/>
        <v>94.59072671657862</v>
      </c>
    </row>
    <row r="298" spans="1:7" ht="31.5">
      <c r="A298" s="1" t="s">
        <v>559</v>
      </c>
      <c r="B298" s="10" t="s">
        <v>265</v>
      </c>
      <c r="C298" s="11">
        <f>C299</f>
        <v>5489414.51</v>
      </c>
      <c r="D298" s="11">
        <f>D299</f>
        <v>10368900</v>
      </c>
      <c r="E298" s="11">
        <f>E299</f>
        <v>4537250</v>
      </c>
      <c r="F298" s="15">
        <f t="shared" si="15"/>
        <v>43.75825786727618</v>
      </c>
      <c r="G298" s="15">
        <f t="shared" si="14"/>
        <v>82.65453431754055</v>
      </c>
    </row>
    <row r="299" spans="1:7" ht="47.25">
      <c r="A299" s="1" t="s">
        <v>560</v>
      </c>
      <c r="B299" s="10" t="s">
        <v>266</v>
      </c>
      <c r="C299" s="11">
        <v>5489414.51</v>
      </c>
      <c r="D299" s="11">
        <v>10368900</v>
      </c>
      <c r="E299" s="11">
        <v>4537250</v>
      </c>
      <c r="F299" s="15">
        <f t="shared" si="15"/>
        <v>43.75825786727618</v>
      </c>
      <c r="G299" s="15">
        <f t="shared" si="14"/>
        <v>82.65453431754055</v>
      </c>
    </row>
    <row r="300" spans="1:7" ht="63">
      <c r="A300" s="1" t="s">
        <v>561</v>
      </c>
      <c r="B300" s="10" t="s">
        <v>267</v>
      </c>
      <c r="C300" s="11">
        <f>C301</f>
        <v>5694111.29</v>
      </c>
      <c r="D300" s="11">
        <f>D301</f>
        <v>10356900</v>
      </c>
      <c r="E300" s="11">
        <f>E301</f>
        <v>4069337.48</v>
      </c>
      <c r="F300" s="15">
        <f t="shared" si="15"/>
        <v>39.29107628730605</v>
      </c>
      <c r="G300" s="15">
        <f t="shared" si="14"/>
        <v>71.46571734814125</v>
      </c>
    </row>
    <row r="301" spans="1:7" ht="63" customHeight="1">
      <c r="A301" s="1" t="s">
        <v>562</v>
      </c>
      <c r="B301" s="10" t="s">
        <v>268</v>
      </c>
      <c r="C301" s="11">
        <v>5694111.29</v>
      </c>
      <c r="D301" s="11">
        <v>10356900</v>
      </c>
      <c r="E301" s="11">
        <v>4069337.48</v>
      </c>
      <c r="F301" s="15">
        <f t="shared" si="15"/>
        <v>39.29107628730605</v>
      </c>
      <c r="G301" s="15">
        <f t="shared" si="14"/>
        <v>71.46571734814125</v>
      </c>
    </row>
    <row r="302" spans="1:7" ht="47.25">
      <c r="A302" s="1" t="s">
        <v>563</v>
      </c>
      <c r="B302" s="10" t="s">
        <v>269</v>
      </c>
      <c r="C302" s="11">
        <f>C303</f>
        <v>66941.38</v>
      </c>
      <c r="D302" s="11">
        <f>D303</f>
        <v>215500</v>
      </c>
      <c r="E302" s="11">
        <f>E303</f>
        <v>48095.31</v>
      </c>
      <c r="F302" s="15">
        <f t="shared" si="15"/>
        <v>22.31800928074246</v>
      </c>
      <c r="G302" s="15">
        <f t="shared" si="14"/>
        <v>71.84690545668462</v>
      </c>
    </row>
    <row r="303" spans="1:7" ht="48.75" customHeight="1">
      <c r="A303" s="1" t="s">
        <v>564</v>
      </c>
      <c r="B303" s="10" t="s">
        <v>270</v>
      </c>
      <c r="C303" s="11">
        <v>66941.38</v>
      </c>
      <c r="D303" s="11">
        <v>215500</v>
      </c>
      <c r="E303" s="11">
        <v>48095.31</v>
      </c>
      <c r="F303" s="15">
        <f t="shared" si="15"/>
        <v>22.31800928074246</v>
      </c>
      <c r="G303" s="15">
        <f t="shared" si="14"/>
        <v>71.84690545668462</v>
      </c>
    </row>
    <row r="304" spans="1:7" ht="33.75" customHeight="1">
      <c r="A304" s="1" t="s">
        <v>565</v>
      </c>
      <c r="B304" s="10" t="s">
        <v>271</v>
      </c>
      <c r="C304" s="11">
        <f>C305</f>
        <v>240997855.53</v>
      </c>
      <c r="D304" s="11">
        <f>D305</f>
        <v>349989400</v>
      </c>
      <c r="E304" s="11">
        <f>E305</f>
        <v>192781258.96</v>
      </c>
      <c r="F304" s="15">
        <f t="shared" si="15"/>
        <v>55.08202790141644</v>
      </c>
      <c r="G304" s="15">
        <f t="shared" si="14"/>
        <v>79.9929354292541</v>
      </c>
    </row>
    <row r="305" spans="1:7" ht="47.25">
      <c r="A305" s="1" t="s">
        <v>566</v>
      </c>
      <c r="B305" s="10" t="s">
        <v>272</v>
      </c>
      <c r="C305" s="11">
        <v>240997855.53</v>
      </c>
      <c r="D305" s="11">
        <v>349989400</v>
      </c>
      <c r="E305" s="11">
        <v>192781258.96</v>
      </c>
      <c r="F305" s="15">
        <f t="shared" si="15"/>
        <v>55.08202790141644</v>
      </c>
      <c r="G305" s="15">
        <f t="shared" si="14"/>
        <v>79.9929354292541</v>
      </c>
    </row>
    <row r="306" spans="1:7" ht="68.25" customHeight="1">
      <c r="A306" s="1" t="s">
        <v>567</v>
      </c>
      <c r="B306" s="10" t="s">
        <v>273</v>
      </c>
      <c r="C306" s="11">
        <f>C307</f>
        <v>353034494.99</v>
      </c>
      <c r="D306" s="11">
        <f>D307</f>
        <v>496366400</v>
      </c>
      <c r="E306" s="11">
        <f>E307</f>
        <v>332262016.38</v>
      </c>
      <c r="F306" s="15">
        <f t="shared" si="15"/>
        <v>66.9388613693433</v>
      </c>
      <c r="G306" s="15">
        <f t="shared" si="14"/>
        <v>94.11602013265349</v>
      </c>
    </row>
    <row r="307" spans="1:7" ht="82.5" customHeight="1">
      <c r="A307" s="1" t="s">
        <v>568</v>
      </c>
      <c r="B307" s="10" t="s">
        <v>274</v>
      </c>
      <c r="C307" s="11">
        <v>353034494.99</v>
      </c>
      <c r="D307" s="11">
        <v>496366400</v>
      </c>
      <c r="E307" s="11">
        <v>332262016.38</v>
      </c>
      <c r="F307" s="15">
        <f t="shared" si="15"/>
        <v>66.9388613693433</v>
      </c>
      <c r="G307" s="15">
        <f t="shared" si="14"/>
        <v>94.11602013265349</v>
      </c>
    </row>
    <row r="308" spans="1:7" ht="81.75" customHeight="1">
      <c r="A308" s="1" t="s">
        <v>632</v>
      </c>
      <c r="B308" s="10" t="s">
        <v>661</v>
      </c>
      <c r="C308" s="11">
        <f>C309</f>
        <v>142966010.52</v>
      </c>
      <c r="D308" s="11">
        <f>D309</f>
        <v>218079100</v>
      </c>
      <c r="E308" s="11">
        <f>E309</f>
        <v>221928679.48</v>
      </c>
      <c r="F308" s="15">
        <f t="shared" si="15"/>
        <v>101.76522164664105</v>
      </c>
      <c r="G308" s="15">
        <f t="shared" si="14"/>
        <v>155.23177759020814</v>
      </c>
    </row>
    <row r="309" spans="1:7" ht="81" customHeight="1">
      <c r="A309" s="1" t="s">
        <v>633</v>
      </c>
      <c r="B309" s="10" t="s">
        <v>662</v>
      </c>
      <c r="C309" s="11">
        <v>142966010.52</v>
      </c>
      <c r="D309" s="11">
        <v>218079100</v>
      </c>
      <c r="E309" s="11">
        <v>221928679.48</v>
      </c>
      <c r="F309" s="15">
        <f t="shared" si="15"/>
        <v>101.76522164664105</v>
      </c>
      <c r="G309" s="15">
        <f t="shared" si="14"/>
        <v>155.23177759020814</v>
      </c>
    </row>
    <row r="310" spans="1:7" ht="31.5">
      <c r="A310" s="1" t="s">
        <v>719</v>
      </c>
      <c r="B310" s="17" t="s">
        <v>717</v>
      </c>
      <c r="C310" s="11">
        <f>C311</f>
        <v>2851491</v>
      </c>
      <c r="D310" s="11">
        <v>0</v>
      </c>
      <c r="E310" s="11">
        <v>0</v>
      </c>
      <c r="F310" s="15"/>
      <c r="G310" s="15">
        <f t="shared" si="14"/>
        <v>0</v>
      </c>
    </row>
    <row r="311" spans="1:7" ht="33.75" customHeight="1">
      <c r="A311" s="1" t="s">
        <v>720</v>
      </c>
      <c r="B311" s="17" t="s">
        <v>718</v>
      </c>
      <c r="C311" s="11">
        <v>2851491</v>
      </c>
      <c r="D311" s="11">
        <v>0</v>
      </c>
      <c r="E311" s="11">
        <v>0</v>
      </c>
      <c r="F311" s="15"/>
      <c r="G311" s="15">
        <f t="shared" si="14"/>
        <v>0</v>
      </c>
    </row>
    <row r="312" spans="1:7" ht="47.25">
      <c r="A312" s="1" t="s">
        <v>569</v>
      </c>
      <c r="B312" s="10" t="s">
        <v>275</v>
      </c>
      <c r="C312" s="11"/>
      <c r="D312" s="11">
        <f>D313</f>
        <v>125998600</v>
      </c>
      <c r="E312" s="11">
        <f>E313</f>
        <v>81437373.84</v>
      </c>
      <c r="F312" s="15">
        <f t="shared" si="15"/>
        <v>64.63355453155829</v>
      </c>
      <c r="G312" s="15"/>
    </row>
    <row r="313" spans="1:7" ht="47.25">
      <c r="A313" s="1" t="s">
        <v>570</v>
      </c>
      <c r="B313" s="10" t="s">
        <v>276</v>
      </c>
      <c r="C313" s="11"/>
      <c r="D313" s="11">
        <v>125998600</v>
      </c>
      <c r="E313" s="11">
        <v>81437373.84</v>
      </c>
      <c r="F313" s="15">
        <f t="shared" si="15"/>
        <v>64.63355453155829</v>
      </c>
      <c r="G313" s="15"/>
    </row>
    <row r="314" spans="1:7" ht="31.5">
      <c r="A314" s="1" t="s">
        <v>571</v>
      </c>
      <c r="B314" s="10" t="s">
        <v>277</v>
      </c>
      <c r="C314" s="11">
        <v>57789900.82</v>
      </c>
      <c r="D314" s="11">
        <v>129374700</v>
      </c>
      <c r="E314" s="11">
        <v>69921001.74</v>
      </c>
      <c r="F314" s="15">
        <f t="shared" si="15"/>
        <v>54.045344058768826</v>
      </c>
      <c r="G314" s="15">
        <f t="shared" si="14"/>
        <v>120.99173168298923</v>
      </c>
    </row>
    <row r="315" spans="1:7" ht="15.75">
      <c r="A315" s="7" t="s">
        <v>572</v>
      </c>
      <c r="B315" s="8" t="s">
        <v>278</v>
      </c>
      <c r="C315" s="9">
        <f>C316+C317+C319+C321+C323+C325+C327+C329</f>
        <v>314292419.24</v>
      </c>
      <c r="D315" s="9">
        <f>D317+D319+D321+D323+D327+D329</f>
        <v>368545188</v>
      </c>
      <c r="E315" s="9">
        <f>E316+E317+E319+E321+E323+E327+E329</f>
        <v>262762203.15</v>
      </c>
      <c r="F315" s="14">
        <f t="shared" si="15"/>
        <v>71.29714664731968</v>
      </c>
      <c r="G315" s="14">
        <f t="shared" si="14"/>
        <v>83.60437193661662</v>
      </c>
    </row>
    <row r="316" spans="1:7" ht="35.25" customHeight="1">
      <c r="A316" s="1" t="s">
        <v>683</v>
      </c>
      <c r="B316" s="10" t="s">
        <v>684</v>
      </c>
      <c r="C316" s="11">
        <v>8700000</v>
      </c>
      <c r="D316" s="11">
        <v>0</v>
      </c>
      <c r="E316" s="11">
        <v>500000</v>
      </c>
      <c r="F316" s="15"/>
      <c r="G316" s="15">
        <f t="shared" si="14"/>
        <v>5.747126436781609</v>
      </c>
    </row>
    <row r="317" spans="1:7" ht="35.25" customHeight="1">
      <c r="A317" s="1" t="s">
        <v>573</v>
      </c>
      <c r="B317" s="10" t="s">
        <v>279</v>
      </c>
      <c r="C317" s="11">
        <f>C318</f>
        <v>3862735.58</v>
      </c>
      <c r="D317" s="11">
        <f>D318</f>
        <v>8501904</v>
      </c>
      <c r="E317" s="11">
        <f>E318</f>
        <v>5736671.85</v>
      </c>
      <c r="F317" s="15">
        <f aca="true" t="shared" si="16" ref="F317:F330">E317/D317*100</f>
        <v>67.47514262687511</v>
      </c>
      <c r="G317" s="15">
        <f t="shared" si="14"/>
        <v>148.51319048869505</v>
      </c>
    </row>
    <row r="318" spans="1:7" ht="47.25">
      <c r="A318" s="1" t="s">
        <v>574</v>
      </c>
      <c r="B318" s="10" t="s">
        <v>280</v>
      </c>
      <c r="C318" s="11">
        <v>3862735.58</v>
      </c>
      <c r="D318" s="11">
        <v>8501904</v>
      </c>
      <c r="E318" s="11">
        <v>5736671.85</v>
      </c>
      <c r="F318" s="15">
        <f t="shared" si="16"/>
        <v>67.47514262687511</v>
      </c>
      <c r="G318" s="15">
        <f t="shared" si="14"/>
        <v>148.51319048869505</v>
      </c>
    </row>
    <row r="319" spans="1:7" ht="32.25" customHeight="1">
      <c r="A319" s="1" t="s">
        <v>575</v>
      </c>
      <c r="B319" s="10" t="s">
        <v>281</v>
      </c>
      <c r="C319" s="11">
        <f>C320</f>
        <v>1986649.52</v>
      </c>
      <c r="D319" s="11">
        <f>D320</f>
        <v>4484184</v>
      </c>
      <c r="E319" s="11">
        <f>E320</f>
        <v>2889331.3</v>
      </c>
      <c r="F319" s="15">
        <f t="shared" si="16"/>
        <v>64.4338256414099</v>
      </c>
      <c r="G319" s="15">
        <f t="shared" si="14"/>
        <v>145.43739451335128</v>
      </c>
    </row>
    <row r="320" spans="1:7" ht="47.25">
      <c r="A320" s="1" t="s">
        <v>576</v>
      </c>
      <c r="B320" s="10" t="s">
        <v>282</v>
      </c>
      <c r="C320" s="11">
        <v>1986649.52</v>
      </c>
      <c r="D320" s="11">
        <v>4484184</v>
      </c>
      <c r="E320" s="11">
        <v>2889331.3</v>
      </c>
      <c r="F320" s="15">
        <f t="shared" si="16"/>
        <v>64.4338256414099</v>
      </c>
      <c r="G320" s="15">
        <f t="shared" si="14"/>
        <v>145.43739451335128</v>
      </c>
    </row>
    <row r="321" spans="1:7" ht="63">
      <c r="A321" s="1" t="s">
        <v>634</v>
      </c>
      <c r="B321" s="10" t="s">
        <v>636</v>
      </c>
      <c r="C321" s="11">
        <v>0</v>
      </c>
      <c r="D321" s="11">
        <f>D322</f>
        <v>206742500</v>
      </c>
      <c r="E321" s="11">
        <f>E322</f>
        <v>0</v>
      </c>
      <c r="F321" s="15">
        <f t="shared" si="16"/>
        <v>0</v>
      </c>
      <c r="G321" s="15"/>
    </row>
    <row r="322" spans="1:7" ht="78.75">
      <c r="A322" s="1" t="s">
        <v>635</v>
      </c>
      <c r="B322" s="10" t="s">
        <v>637</v>
      </c>
      <c r="C322" s="11">
        <v>0</v>
      </c>
      <c r="D322" s="11">
        <v>206742500</v>
      </c>
      <c r="E322" s="11">
        <v>0</v>
      </c>
      <c r="F322" s="15">
        <f t="shared" si="16"/>
        <v>0</v>
      </c>
      <c r="G322" s="15"/>
    </row>
    <row r="323" spans="1:7" ht="31.5">
      <c r="A323" s="1" t="s">
        <v>577</v>
      </c>
      <c r="B323" s="10" t="s">
        <v>283</v>
      </c>
      <c r="C323" s="11">
        <f>C324</f>
        <v>80016615.35</v>
      </c>
      <c r="D323" s="11">
        <f>D324</f>
        <v>84191400</v>
      </c>
      <c r="E323" s="11">
        <f>E324</f>
        <v>109594300</v>
      </c>
      <c r="F323" s="15">
        <f t="shared" si="16"/>
        <v>130.17279674646105</v>
      </c>
      <c r="G323" s="15">
        <f t="shared" si="14"/>
        <v>136.96442860101556</v>
      </c>
    </row>
    <row r="324" spans="1:7" ht="47.25">
      <c r="A324" s="1" t="s">
        <v>578</v>
      </c>
      <c r="B324" s="10" t="s">
        <v>284</v>
      </c>
      <c r="C324" s="11">
        <v>80016615.35</v>
      </c>
      <c r="D324" s="11">
        <v>84191400</v>
      </c>
      <c r="E324" s="11">
        <v>109594300</v>
      </c>
      <c r="F324" s="15">
        <f t="shared" si="16"/>
        <v>130.17279674646105</v>
      </c>
      <c r="G324" s="15">
        <f t="shared" si="14"/>
        <v>136.96442860101556</v>
      </c>
    </row>
    <row r="325" spans="1:7" ht="31.5">
      <c r="A325" s="1" t="s">
        <v>721</v>
      </c>
      <c r="B325" s="17" t="s">
        <v>723</v>
      </c>
      <c r="C325" s="11">
        <f>C326</f>
        <v>219726418.79</v>
      </c>
      <c r="D325" s="11">
        <v>0</v>
      </c>
      <c r="E325" s="11">
        <v>0</v>
      </c>
      <c r="F325" s="15"/>
      <c r="G325" s="15">
        <f t="shared" si="14"/>
        <v>0</v>
      </c>
    </row>
    <row r="326" spans="1:7" ht="31.5">
      <c r="A326" s="1" t="s">
        <v>722</v>
      </c>
      <c r="B326" s="17" t="s">
        <v>724</v>
      </c>
      <c r="C326" s="11">
        <v>219726418.79</v>
      </c>
      <c r="D326" s="11">
        <v>0</v>
      </c>
      <c r="E326" s="11">
        <v>0</v>
      </c>
      <c r="F326" s="15"/>
      <c r="G326" s="15">
        <f t="shared" si="14"/>
        <v>0</v>
      </c>
    </row>
    <row r="327" spans="1:7" ht="31.5">
      <c r="A327" s="1" t="s">
        <v>579</v>
      </c>
      <c r="B327" s="10" t="s">
        <v>285</v>
      </c>
      <c r="C327" s="11">
        <v>0</v>
      </c>
      <c r="D327" s="11">
        <f>D328</f>
        <v>17155200</v>
      </c>
      <c r="E327" s="11">
        <f>E328</f>
        <v>17155200</v>
      </c>
      <c r="F327" s="15">
        <f t="shared" si="16"/>
        <v>100</v>
      </c>
      <c r="G327" s="15"/>
    </row>
    <row r="328" spans="1:7" ht="32.25" customHeight="1">
      <c r="A328" s="1" t="s">
        <v>580</v>
      </c>
      <c r="B328" s="10" t="s">
        <v>286</v>
      </c>
      <c r="C328" s="11">
        <v>0</v>
      </c>
      <c r="D328" s="11">
        <v>17155200</v>
      </c>
      <c r="E328" s="11">
        <v>17155200</v>
      </c>
      <c r="F328" s="15">
        <f t="shared" si="16"/>
        <v>100</v>
      </c>
      <c r="G328" s="15"/>
    </row>
    <row r="329" spans="1:7" ht="31.5">
      <c r="A329" s="1" t="s">
        <v>638</v>
      </c>
      <c r="B329" s="10" t="s">
        <v>640</v>
      </c>
      <c r="C329" s="11">
        <v>0</v>
      </c>
      <c r="D329" s="11">
        <f>D330</f>
        <v>47470000</v>
      </c>
      <c r="E329" s="11">
        <f>E330</f>
        <v>126886700</v>
      </c>
      <c r="F329" s="15">
        <f t="shared" si="16"/>
        <v>267.29871497788076</v>
      </c>
      <c r="G329" s="15"/>
    </row>
    <row r="330" spans="1:7" ht="47.25">
      <c r="A330" s="1" t="s">
        <v>639</v>
      </c>
      <c r="B330" s="10" t="s">
        <v>641</v>
      </c>
      <c r="C330" s="11">
        <v>0</v>
      </c>
      <c r="D330" s="11">
        <v>47470000</v>
      </c>
      <c r="E330" s="11">
        <v>126886700</v>
      </c>
      <c r="F330" s="15">
        <f t="shared" si="16"/>
        <v>267.29871497788076</v>
      </c>
      <c r="G330" s="15"/>
    </row>
    <row r="331" spans="1:7" ht="31.5">
      <c r="A331" s="7" t="s">
        <v>646</v>
      </c>
      <c r="B331" s="8" t="s">
        <v>642</v>
      </c>
      <c r="C331" s="9">
        <f>C332</f>
        <v>11099632.74</v>
      </c>
      <c r="D331" s="9">
        <f>D332</f>
        <v>0</v>
      </c>
      <c r="E331" s="9">
        <f>E332</f>
        <v>-2385870.67</v>
      </c>
      <c r="F331" s="14"/>
      <c r="G331" s="15"/>
    </row>
    <row r="332" spans="1:7" ht="31.5">
      <c r="A332" s="1" t="s">
        <v>645</v>
      </c>
      <c r="B332" s="10" t="s">
        <v>643</v>
      </c>
      <c r="C332" s="11">
        <f>C333</f>
        <v>11099632.74</v>
      </c>
      <c r="D332" s="11">
        <f>D333</f>
        <v>0</v>
      </c>
      <c r="E332" s="11">
        <f>E333</f>
        <v>-2385870.67</v>
      </c>
      <c r="F332" s="15"/>
      <c r="G332" s="15"/>
    </row>
    <row r="333" spans="1:7" ht="94.5">
      <c r="A333" s="1" t="s">
        <v>647</v>
      </c>
      <c r="B333" s="10" t="s">
        <v>644</v>
      </c>
      <c r="C333" s="11">
        <v>11099632.74</v>
      </c>
      <c r="D333" s="11">
        <v>0</v>
      </c>
      <c r="E333" s="11">
        <v>-2385870.67</v>
      </c>
      <c r="F333" s="15"/>
      <c r="G333" s="15"/>
    </row>
    <row r="334" spans="1:7" ht="81.75" customHeight="1">
      <c r="A334" s="7" t="s">
        <v>581</v>
      </c>
      <c r="B334" s="8" t="s">
        <v>287</v>
      </c>
      <c r="C334" s="9">
        <f>C335+C340</f>
        <v>177371977.98</v>
      </c>
      <c r="D334" s="9">
        <f>D335+D340</f>
        <v>25433211.449999996</v>
      </c>
      <c r="E334" s="9">
        <f>E335+E340</f>
        <v>31577204.7</v>
      </c>
      <c r="F334" s="14">
        <f>E334/D334*100</f>
        <v>124.15736314731109</v>
      </c>
      <c r="G334" s="14">
        <f aca="true" t="shared" si="17" ref="G327:G375">E334/C334*100</f>
        <v>17.802814773571825</v>
      </c>
    </row>
    <row r="335" spans="1:7" ht="63">
      <c r="A335" s="1" t="s">
        <v>582</v>
      </c>
      <c r="B335" s="10" t="s">
        <v>606</v>
      </c>
      <c r="C335" s="11">
        <f>C336</f>
        <v>7591142.04</v>
      </c>
      <c r="D335" s="11">
        <f>D336</f>
        <v>5398388.76</v>
      </c>
      <c r="E335" s="11">
        <f>E336</f>
        <v>6132400.02</v>
      </c>
      <c r="F335" s="15">
        <f>E335/D335*100</f>
        <v>113.59685811141915</v>
      </c>
      <c r="G335" s="15">
        <f t="shared" si="17"/>
        <v>80.78362896763818</v>
      </c>
    </row>
    <row r="336" spans="1:7" ht="47.25">
      <c r="A336" s="1" t="s">
        <v>583</v>
      </c>
      <c r="B336" s="10" t="s">
        <v>607</v>
      </c>
      <c r="C336" s="11">
        <f>C337+C338+C339</f>
        <v>7591142.04</v>
      </c>
      <c r="D336" s="11">
        <f>D339</f>
        <v>5398388.76</v>
      </c>
      <c r="E336" s="11">
        <f>E339</f>
        <v>6132400.02</v>
      </c>
      <c r="F336" s="15">
        <f>E336/D336*100</f>
        <v>113.59685811141915</v>
      </c>
      <c r="G336" s="15">
        <f t="shared" si="17"/>
        <v>80.78362896763818</v>
      </c>
    </row>
    <row r="337" spans="1:7" ht="31.5">
      <c r="A337" s="1" t="s">
        <v>725</v>
      </c>
      <c r="B337" s="17" t="s">
        <v>611</v>
      </c>
      <c r="C337" s="11">
        <v>500000</v>
      </c>
      <c r="D337" s="11">
        <v>0</v>
      </c>
      <c r="E337" s="11">
        <v>0</v>
      </c>
      <c r="F337" s="15"/>
      <c r="G337" s="15">
        <f t="shared" si="17"/>
        <v>0</v>
      </c>
    </row>
    <row r="338" spans="1:7" ht="31.5">
      <c r="A338" s="1" t="s">
        <v>726</v>
      </c>
      <c r="B338" s="17" t="s">
        <v>612</v>
      </c>
      <c r="C338" s="11">
        <v>25410</v>
      </c>
      <c r="D338" s="11">
        <v>0</v>
      </c>
      <c r="E338" s="11">
        <v>0</v>
      </c>
      <c r="F338" s="15"/>
      <c r="G338" s="15">
        <f t="shared" si="17"/>
        <v>0</v>
      </c>
    </row>
    <row r="339" spans="1:7" ht="50.25" customHeight="1">
      <c r="A339" s="1" t="s">
        <v>584</v>
      </c>
      <c r="B339" s="10" t="s">
        <v>608</v>
      </c>
      <c r="C339" s="11">
        <v>7065732.04</v>
      </c>
      <c r="D339" s="11">
        <v>5398388.76</v>
      </c>
      <c r="E339" s="11">
        <v>6132400.02</v>
      </c>
      <c r="F339" s="15">
        <f>E339/D339*100</f>
        <v>113.59685811141915</v>
      </c>
      <c r="G339" s="15">
        <f t="shared" si="17"/>
        <v>86.79072437623886</v>
      </c>
    </row>
    <row r="340" spans="1:7" ht="31.5">
      <c r="A340" s="1" t="s">
        <v>585</v>
      </c>
      <c r="B340" s="10" t="s">
        <v>609</v>
      </c>
      <c r="C340" s="11">
        <f>C341</f>
        <v>169780835.94</v>
      </c>
      <c r="D340" s="11">
        <f>D341</f>
        <v>20034822.689999998</v>
      </c>
      <c r="E340" s="11">
        <f>E341</f>
        <v>25444804.68</v>
      </c>
      <c r="F340" s="15">
        <f>E340/D340*100</f>
        <v>127.00289427917069</v>
      </c>
      <c r="G340" s="15">
        <f t="shared" si="17"/>
        <v>14.98685322116809</v>
      </c>
    </row>
    <row r="341" spans="1:7" ht="31.5">
      <c r="A341" s="1" t="s">
        <v>586</v>
      </c>
      <c r="B341" s="10" t="s">
        <v>610</v>
      </c>
      <c r="C341" s="11">
        <f>C342+C343+C344</f>
        <v>169780835.94</v>
      </c>
      <c r="D341" s="11">
        <f>D342+D343+D344</f>
        <v>20034822.689999998</v>
      </c>
      <c r="E341" s="11">
        <f>E342+E343+E344</f>
        <v>25444804.68</v>
      </c>
      <c r="F341" s="15">
        <f>E341/D341*100</f>
        <v>127.00289427917069</v>
      </c>
      <c r="G341" s="15">
        <f t="shared" si="17"/>
        <v>14.98685322116809</v>
      </c>
    </row>
    <row r="342" spans="1:7" ht="31.5">
      <c r="A342" s="1" t="s">
        <v>587</v>
      </c>
      <c r="B342" s="10" t="s">
        <v>611</v>
      </c>
      <c r="C342" s="11">
        <v>169752730.68</v>
      </c>
      <c r="D342" s="11">
        <v>312223.83</v>
      </c>
      <c r="E342" s="11">
        <v>1038527.83</v>
      </c>
      <c r="F342" s="15">
        <f>E342/D342*100</f>
        <v>332.6228590559535</v>
      </c>
      <c r="G342" s="15">
        <f t="shared" si="17"/>
        <v>0.6117885855737564</v>
      </c>
    </row>
    <row r="343" spans="1:7" ht="31.5">
      <c r="A343" s="1" t="s">
        <v>588</v>
      </c>
      <c r="B343" s="10" t="s">
        <v>612</v>
      </c>
      <c r="C343" s="11">
        <v>28079.32</v>
      </c>
      <c r="D343" s="11">
        <v>164843.8</v>
      </c>
      <c r="E343" s="11">
        <v>2380858.86</v>
      </c>
      <c r="F343" s="15">
        <f>E343/D343*100</f>
        <v>1444.312045706299</v>
      </c>
      <c r="G343" s="15">
        <f t="shared" si="17"/>
        <v>8479.047427074443</v>
      </c>
    </row>
    <row r="344" spans="1:7" ht="31.5">
      <c r="A344" s="1" t="s">
        <v>589</v>
      </c>
      <c r="B344" s="10" t="s">
        <v>613</v>
      </c>
      <c r="C344" s="11">
        <v>25.94</v>
      </c>
      <c r="D344" s="11">
        <v>19557755.06</v>
      </c>
      <c r="E344" s="11">
        <v>22025417.99</v>
      </c>
      <c r="F344" s="15">
        <f>E344/D344*100</f>
        <v>112.61731176420614</v>
      </c>
      <c r="G344" s="15"/>
    </row>
    <row r="345" spans="1:7" ht="47.25">
      <c r="A345" s="7" t="s">
        <v>590</v>
      </c>
      <c r="B345" s="8" t="s">
        <v>288</v>
      </c>
      <c r="C345" s="9">
        <f>C346</f>
        <v>-477932559.76</v>
      </c>
      <c r="D345" s="9">
        <f>D346</f>
        <v>-4143536.159999999</v>
      </c>
      <c r="E345" s="9">
        <f>E346</f>
        <v>-30688370.13</v>
      </c>
      <c r="F345" s="14">
        <f>E345/D345*100</f>
        <v>740.6323716021343</v>
      </c>
      <c r="G345" s="14">
        <f t="shared" si="17"/>
        <v>6.421067052935368</v>
      </c>
    </row>
    <row r="346" spans="1:7" ht="47.25">
      <c r="A346" s="1" t="s">
        <v>591</v>
      </c>
      <c r="B346" s="10" t="s">
        <v>289</v>
      </c>
      <c r="C346" s="11">
        <f>C347+C348+C349+C350+C351+C352+C353+C354+C355+C356+C357+C358+C359+C360+C361+C362+C363+C364+C365+C366+C367+C368+C369+C370+C371+C372+C373+C374</f>
        <v>-477932559.76</v>
      </c>
      <c r="D346" s="11">
        <f>D348+D349+D350+D353+D354+D355+D356+D357+D359+D364+D366+D367+D368+D369+D370+D372+D373+D374</f>
        <v>-4143536.159999999</v>
      </c>
      <c r="E346" s="11">
        <f>E348+E349+E350+E351+E353+E354+E355+E356+E357+E359+E362+E364+E366+E367+E368+E369+E370+E372+E373+E374</f>
        <v>-30688370.13</v>
      </c>
      <c r="F346" s="15">
        <f>E346/D346*100</f>
        <v>740.6323716021343</v>
      </c>
      <c r="G346" s="15">
        <f t="shared" si="17"/>
        <v>6.421067052935368</v>
      </c>
    </row>
    <row r="347" spans="1:7" ht="47.25">
      <c r="A347" s="1" t="s">
        <v>727</v>
      </c>
      <c r="B347" s="17" t="s">
        <v>728</v>
      </c>
      <c r="C347" s="11">
        <v>-163203000</v>
      </c>
      <c r="D347" s="11">
        <v>0</v>
      </c>
      <c r="E347" s="11">
        <v>0</v>
      </c>
      <c r="F347" s="15"/>
      <c r="G347" s="15">
        <f t="shared" si="17"/>
        <v>0</v>
      </c>
    </row>
    <row r="348" spans="1:7" ht="48.75" customHeight="1">
      <c r="A348" s="1" t="s">
        <v>648</v>
      </c>
      <c r="B348" s="10" t="s">
        <v>649</v>
      </c>
      <c r="C348" s="11">
        <v>0</v>
      </c>
      <c r="D348" s="11">
        <v>0</v>
      </c>
      <c r="E348" s="11">
        <v>-58922.61</v>
      </c>
      <c r="F348" s="15"/>
      <c r="G348" s="15"/>
    </row>
    <row r="349" spans="1:7" ht="48.75" customHeight="1">
      <c r="A349" s="1" t="s">
        <v>592</v>
      </c>
      <c r="B349" s="10" t="s">
        <v>290</v>
      </c>
      <c r="C349" s="11">
        <v>-445516.27</v>
      </c>
      <c r="D349" s="11">
        <v>-13050.63</v>
      </c>
      <c r="E349" s="11">
        <v>-157003.33</v>
      </c>
      <c r="F349" s="15">
        <f>E349/D349*100</f>
        <v>1203.0325739063937</v>
      </c>
      <c r="G349" s="15">
        <f t="shared" si="17"/>
        <v>35.240762363179236</v>
      </c>
    </row>
    <row r="350" spans="1:7" ht="34.5" customHeight="1">
      <c r="A350" s="1" t="s">
        <v>593</v>
      </c>
      <c r="B350" s="10" t="s">
        <v>291</v>
      </c>
      <c r="C350" s="11">
        <v>-169000</v>
      </c>
      <c r="D350" s="11">
        <v>0</v>
      </c>
      <c r="E350" s="11">
        <v>-20000</v>
      </c>
      <c r="F350" s="15"/>
      <c r="G350" s="15">
        <f t="shared" si="17"/>
        <v>11.834319526627219</v>
      </c>
    </row>
    <row r="351" spans="1:7" ht="47.25">
      <c r="A351" s="1" t="s">
        <v>685</v>
      </c>
      <c r="B351" s="10" t="s">
        <v>686</v>
      </c>
      <c r="C351" s="11">
        <v>-39450</v>
      </c>
      <c r="D351" s="11">
        <v>0</v>
      </c>
      <c r="E351" s="11">
        <v>-220.81</v>
      </c>
      <c r="F351" s="15"/>
      <c r="G351" s="15">
        <f t="shared" si="17"/>
        <v>0.5597211660329531</v>
      </c>
    </row>
    <row r="352" spans="1:7" ht="63">
      <c r="A352" s="1" t="s">
        <v>729</v>
      </c>
      <c r="B352" s="17" t="s">
        <v>730</v>
      </c>
      <c r="C352" s="11">
        <v>-1903843.51</v>
      </c>
      <c r="D352" s="11">
        <v>0</v>
      </c>
      <c r="E352" s="11">
        <v>0</v>
      </c>
      <c r="F352" s="15"/>
      <c r="G352" s="15">
        <f t="shared" si="17"/>
        <v>0</v>
      </c>
    </row>
    <row r="353" spans="1:7" ht="36" customHeight="1">
      <c r="A353" s="1" t="s">
        <v>650</v>
      </c>
      <c r="B353" s="10" t="s">
        <v>652</v>
      </c>
      <c r="C353" s="11">
        <v>-172439.04</v>
      </c>
      <c r="D353" s="11">
        <v>0</v>
      </c>
      <c r="E353" s="11">
        <v>-165770.21</v>
      </c>
      <c r="F353" s="15"/>
      <c r="G353" s="15">
        <f t="shared" si="17"/>
        <v>96.13264490454134</v>
      </c>
    </row>
    <row r="354" spans="1:7" ht="31.5">
      <c r="A354" s="1" t="s">
        <v>594</v>
      </c>
      <c r="B354" s="10" t="s">
        <v>292</v>
      </c>
      <c r="C354" s="11">
        <v>-2032158.22</v>
      </c>
      <c r="D354" s="11">
        <v>-69667.58</v>
      </c>
      <c r="E354" s="11">
        <v>-294081.87</v>
      </c>
      <c r="F354" s="15">
        <f>E354/D354*100</f>
        <v>422.12155209065673</v>
      </c>
      <c r="G354" s="15">
        <f t="shared" si="17"/>
        <v>14.471406168364192</v>
      </c>
    </row>
    <row r="355" spans="1:7" ht="31.5">
      <c r="A355" s="1" t="s">
        <v>595</v>
      </c>
      <c r="B355" s="10" t="s">
        <v>293</v>
      </c>
      <c r="C355" s="11">
        <v>-920244</v>
      </c>
      <c r="D355" s="11">
        <v>0</v>
      </c>
      <c r="E355" s="11">
        <v>-255275.49</v>
      </c>
      <c r="F355" s="15"/>
      <c r="G355" s="15">
        <f t="shared" si="17"/>
        <v>27.73997874476769</v>
      </c>
    </row>
    <row r="356" spans="1:7" ht="47.25">
      <c r="A356" s="1" t="s">
        <v>596</v>
      </c>
      <c r="B356" s="10" t="s">
        <v>294</v>
      </c>
      <c r="C356" s="11">
        <v>0</v>
      </c>
      <c r="D356" s="11">
        <v>0</v>
      </c>
      <c r="E356" s="11">
        <v>-1960.6</v>
      </c>
      <c r="F356" s="15"/>
      <c r="G356" s="15"/>
    </row>
    <row r="357" spans="1:7" ht="47.25">
      <c r="A357" s="1" t="s">
        <v>597</v>
      </c>
      <c r="B357" s="10" t="s">
        <v>295</v>
      </c>
      <c r="C357" s="11">
        <v>-3072553.05</v>
      </c>
      <c r="D357" s="11">
        <v>-2894521.3</v>
      </c>
      <c r="E357" s="11">
        <v>-11352423.79</v>
      </c>
      <c r="F357" s="15">
        <f>E357/D357*100</f>
        <v>392.20384351637006</v>
      </c>
      <c r="G357" s="15">
        <f t="shared" si="17"/>
        <v>369.4785282877378</v>
      </c>
    </row>
    <row r="358" spans="1:7" ht="47.25">
      <c r="A358" s="1" t="s">
        <v>731</v>
      </c>
      <c r="B358" s="17" t="s">
        <v>732</v>
      </c>
      <c r="C358" s="11">
        <v>-43983.93</v>
      </c>
      <c r="D358" s="11">
        <v>0</v>
      </c>
      <c r="E358" s="11">
        <v>0</v>
      </c>
      <c r="F358" s="15"/>
      <c r="G358" s="15">
        <f t="shared" si="17"/>
        <v>0</v>
      </c>
    </row>
    <row r="359" spans="1:7" ht="48" customHeight="1">
      <c r="A359" s="1" t="s">
        <v>598</v>
      </c>
      <c r="B359" s="10" t="s">
        <v>296</v>
      </c>
      <c r="C359" s="11">
        <v>-130832.72</v>
      </c>
      <c r="D359" s="11">
        <v>-1500</v>
      </c>
      <c r="E359" s="11">
        <v>-62946.1</v>
      </c>
      <c r="F359" s="15">
        <f>E359/D359*100</f>
        <v>4196.406666666667</v>
      </c>
      <c r="G359" s="15">
        <f t="shared" si="17"/>
        <v>48.111894333466424</v>
      </c>
    </row>
    <row r="360" spans="1:7" ht="48" customHeight="1">
      <c r="A360" s="1" t="s">
        <v>733</v>
      </c>
      <c r="B360" s="17" t="s">
        <v>734</v>
      </c>
      <c r="C360" s="11">
        <v>-3375</v>
      </c>
      <c r="D360" s="11">
        <v>0</v>
      </c>
      <c r="E360" s="11">
        <v>0</v>
      </c>
      <c r="F360" s="15"/>
      <c r="G360" s="15">
        <f t="shared" si="17"/>
        <v>0</v>
      </c>
    </row>
    <row r="361" spans="1:7" ht="63">
      <c r="A361" s="1" t="s">
        <v>735</v>
      </c>
      <c r="B361" s="25" t="s">
        <v>736</v>
      </c>
      <c r="C361" s="11">
        <v>-5400</v>
      </c>
      <c r="D361" s="11">
        <v>0</v>
      </c>
      <c r="E361" s="11">
        <v>0</v>
      </c>
      <c r="F361" s="15"/>
      <c r="G361" s="15">
        <f t="shared" si="17"/>
        <v>0</v>
      </c>
    </row>
    <row r="362" spans="1:7" ht="66.75" customHeight="1">
      <c r="A362" s="1" t="s">
        <v>687</v>
      </c>
      <c r="B362" s="10" t="s">
        <v>688</v>
      </c>
      <c r="C362" s="11">
        <v>0</v>
      </c>
      <c r="D362" s="11">
        <v>0</v>
      </c>
      <c r="E362" s="11">
        <v>-324836.61</v>
      </c>
      <c r="F362" s="15"/>
      <c r="G362" s="15"/>
    </row>
    <row r="363" spans="1:7" ht="47.25">
      <c r="A363" s="1" t="s">
        <v>738</v>
      </c>
      <c r="B363" s="17" t="s">
        <v>739</v>
      </c>
      <c r="C363" s="11">
        <v>-5353.08</v>
      </c>
      <c r="D363" s="11">
        <v>0</v>
      </c>
      <c r="E363" s="11">
        <v>0</v>
      </c>
      <c r="F363" s="15"/>
      <c r="G363" s="15">
        <f t="shared" si="17"/>
        <v>0</v>
      </c>
    </row>
    <row r="364" spans="1:7" ht="33.75" customHeight="1">
      <c r="A364" s="1" t="s">
        <v>737</v>
      </c>
      <c r="B364" s="10" t="s">
        <v>653</v>
      </c>
      <c r="C364" s="11">
        <v>0</v>
      </c>
      <c r="D364" s="11">
        <v>0</v>
      </c>
      <c r="E364" s="11">
        <v>-891503</v>
      </c>
      <c r="F364" s="15"/>
      <c r="G364" s="15"/>
    </row>
    <row r="365" spans="1:7" ht="52.5" customHeight="1">
      <c r="A365" s="1" t="s">
        <v>740</v>
      </c>
      <c r="B365" s="17" t="s">
        <v>741</v>
      </c>
      <c r="C365" s="11">
        <v>-283507.01</v>
      </c>
      <c r="D365" s="11">
        <v>0</v>
      </c>
      <c r="E365" s="11">
        <v>0</v>
      </c>
      <c r="F365" s="15"/>
      <c r="G365" s="15">
        <f t="shared" si="17"/>
        <v>0</v>
      </c>
    </row>
    <row r="366" spans="1:7" ht="47.25" customHeight="1">
      <c r="A366" s="1" t="s">
        <v>654</v>
      </c>
      <c r="B366" s="10" t="s">
        <v>655</v>
      </c>
      <c r="C366" s="11">
        <v>0</v>
      </c>
      <c r="D366" s="11">
        <v>0</v>
      </c>
      <c r="E366" s="11">
        <v>-47836.31</v>
      </c>
      <c r="F366" s="15"/>
      <c r="G366" s="15"/>
    </row>
    <row r="367" spans="1:7" ht="47.25">
      <c r="A367" s="1" t="s">
        <v>599</v>
      </c>
      <c r="B367" s="10" t="s">
        <v>297</v>
      </c>
      <c r="C367" s="11">
        <v>-109062.93</v>
      </c>
      <c r="D367" s="11">
        <v>0</v>
      </c>
      <c r="E367" s="11">
        <v>-746419.55</v>
      </c>
      <c r="F367" s="15"/>
      <c r="G367" s="15">
        <f t="shared" si="17"/>
        <v>684.3934506435872</v>
      </c>
    </row>
    <row r="368" spans="1:7" ht="31.5">
      <c r="A368" s="1" t="s">
        <v>656</v>
      </c>
      <c r="B368" s="10" t="s">
        <v>657</v>
      </c>
      <c r="C368" s="11">
        <v>0</v>
      </c>
      <c r="D368" s="11">
        <v>0</v>
      </c>
      <c r="E368" s="11">
        <v>-749310.19</v>
      </c>
      <c r="F368" s="15"/>
      <c r="G368" s="15"/>
    </row>
    <row r="369" spans="1:7" ht="47.25">
      <c r="A369" s="1" t="s">
        <v>658</v>
      </c>
      <c r="B369" s="10" t="s">
        <v>651</v>
      </c>
      <c r="C369" s="11">
        <v>0</v>
      </c>
      <c r="D369" s="11">
        <v>0</v>
      </c>
      <c r="E369" s="11">
        <v>-189903.46</v>
      </c>
      <c r="F369" s="15"/>
      <c r="G369" s="15"/>
    </row>
    <row r="370" spans="1:7" ht="47.25">
      <c r="A370" s="1" t="s">
        <v>600</v>
      </c>
      <c r="B370" s="10" t="s">
        <v>298</v>
      </c>
      <c r="C370" s="11">
        <v>0</v>
      </c>
      <c r="D370" s="11">
        <v>-10145.51</v>
      </c>
      <c r="E370" s="11">
        <v>-10145.51</v>
      </c>
      <c r="F370" s="15">
        <f>E370/D370*100</f>
        <v>100</v>
      </c>
      <c r="G370" s="15"/>
    </row>
    <row r="371" spans="1:7" ht="94.5">
      <c r="A371" s="1" t="s">
        <v>742</v>
      </c>
      <c r="B371" s="17" t="s">
        <v>743</v>
      </c>
      <c r="C371" s="11">
        <v>-113000000</v>
      </c>
      <c r="D371" s="11">
        <v>0</v>
      </c>
      <c r="E371" s="11">
        <v>0</v>
      </c>
      <c r="F371" s="15"/>
      <c r="G371" s="15">
        <f t="shared" si="17"/>
        <v>0</v>
      </c>
    </row>
    <row r="372" spans="1:7" ht="49.5" customHeight="1">
      <c r="A372" s="1" t="s">
        <v>601</v>
      </c>
      <c r="B372" s="10" t="s">
        <v>3</v>
      </c>
      <c r="C372" s="11">
        <v>-1679.75</v>
      </c>
      <c r="D372" s="11">
        <v>0</v>
      </c>
      <c r="E372" s="11">
        <v>-5488.75</v>
      </c>
      <c r="F372" s="15"/>
      <c r="G372" s="15">
        <f t="shared" si="17"/>
        <v>326.7599345140646</v>
      </c>
    </row>
    <row r="373" spans="1:7" ht="47.25">
      <c r="A373" s="1" t="s">
        <v>602</v>
      </c>
      <c r="B373" s="10" t="s">
        <v>4</v>
      </c>
      <c r="C373" s="11">
        <v>-2214162.16</v>
      </c>
      <c r="D373" s="11">
        <v>-30089.96</v>
      </c>
      <c r="E373" s="11">
        <v>-1879236.19</v>
      </c>
      <c r="F373" s="15">
        <f>E373/D373*100</f>
        <v>6245.392782177178</v>
      </c>
      <c r="G373" s="15">
        <f t="shared" si="17"/>
        <v>84.87346699123427</v>
      </c>
    </row>
    <row r="374" spans="1:7" ht="47.25">
      <c r="A374" s="1" t="s">
        <v>603</v>
      </c>
      <c r="B374" s="10" t="s">
        <v>5</v>
      </c>
      <c r="C374" s="11">
        <v>-190176999.09</v>
      </c>
      <c r="D374" s="11">
        <v>-1124561.18</v>
      </c>
      <c r="E374" s="11">
        <v>-13475085.75</v>
      </c>
      <c r="F374" s="15">
        <f>E374/D374*100</f>
        <v>1198.2527931472791</v>
      </c>
      <c r="G374" s="15">
        <f t="shared" si="17"/>
        <v>7.085549679760697</v>
      </c>
    </row>
    <row r="375" spans="1:7" ht="18.75" customHeight="1">
      <c r="A375" s="23" t="s">
        <v>6</v>
      </c>
      <c r="B375" s="24"/>
      <c r="C375" s="13">
        <f>C6+C206</f>
        <v>37755102070.25001</v>
      </c>
      <c r="D375" s="13">
        <f>D6+D206</f>
        <v>57711154670.29</v>
      </c>
      <c r="E375" s="13">
        <f>E6+E206</f>
        <v>39003735812.69001</v>
      </c>
      <c r="F375" s="16">
        <f>E375/D375*100</f>
        <v>67.5843968735724</v>
      </c>
      <c r="G375" s="16">
        <f t="shared" si="17"/>
        <v>103.30719207199255</v>
      </c>
    </row>
    <row r="376" spans="4:5" ht="15.75">
      <c r="D376" s="12"/>
      <c r="E376" s="12"/>
    </row>
    <row r="377" spans="4:5" ht="15.75">
      <c r="D377" s="12"/>
      <c r="E377" s="12"/>
    </row>
  </sheetData>
  <sheetProtection/>
  <mergeCells count="10">
    <mergeCell ref="G3:G5"/>
    <mergeCell ref="E2:G2"/>
    <mergeCell ref="A1:G1"/>
    <mergeCell ref="A375:B375"/>
    <mergeCell ref="A3:A5"/>
    <mergeCell ref="B3:B5"/>
    <mergeCell ref="D3:D5"/>
    <mergeCell ref="E3:E5"/>
    <mergeCell ref="F3:F5"/>
    <mergeCell ref="C3:C5"/>
  </mergeCells>
  <printOptions/>
  <pageMargins left="0.3937007874015748" right="0.3937007874015748" top="0.5905511811023623" bottom="0.3937007874015748" header="0.15748031496062992" footer="0"/>
  <pageSetup fitToHeight="0" horizontalDpi="600" verticalDpi="600" orientation="landscape" paperSize="9" scale="72"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Бурштейн</dc:creator>
  <cp:keywords/>
  <dc:description/>
  <cp:lastModifiedBy>Давыдова</cp:lastModifiedBy>
  <cp:lastPrinted>2018-10-17T07:22:59Z</cp:lastPrinted>
  <dcterms:created xsi:type="dcterms:W3CDTF">2017-04-17T08:10:55Z</dcterms:created>
  <dcterms:modified xsi:type="dcterms:W3CDTF">2018-10-17T11:47:14Z</dcterms:modified>
  <cp:category/>
  <cp:version/>
  <cp:contentType/>
  <cp:contentStatus/>
</cp:coreProperties>
</file>